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<sst xmlns="http://schemas.openxmlformats.org/spreadsheetml/2006/main" count="482" uniqueCount="238">
  <si>
    <t/>
  </si>
  <si>
    <t>РЕЕСТР ЗАКУПОК</t>
  </si>
  <si>
    <t>за период с 01.07.2021 по 30.09.2021</t>
  </si>
  <si>
    <t xml:space="preserve">Покупатель: </t>
  </si>
  <si>
    <t>Администрация МО Преторийский сельсовет</t>
  </si>
  <si>
    <t>Идентификационный номер и код причины постановки на учет налогоплательщика-покупателя:</t>
  </si>
  <si>
    <t>5640006200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</si>
  <si>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</si>
  <si>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</si>
  <si>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</si>
  <si>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</si>
  <si>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</si>
  <si>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</si>
  <si>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</si>
  <si>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</si>
  <si>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</si>
  <si>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</si>
  <si>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</si>
  <si>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</si>
  <si>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</si>
  <si>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</si>
  <si>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</si>
  <si>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</si>
  <si>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</si>
  <si>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</si>
  <si>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АО "Почта России"</t>
  </si>
  <si>
    <t>Россия, г. Оренбург</t>
  </si>
  <si>
    <t>046019у00000555</t>
  </si>
  <si>
    <t>01.07.2021</t>
  </si>
  <si>
    <t>подписка на периодические издания</t>
  </si>
  <si>
    <t>Общество с ограниченной ответственностью "ДезСтоп"</t>
  </si>
  <si>
    <t>Россия п.Переволоцкий</t>
  </si>
  <si>
    <t>519</t>
  </si>
  <si>
    <t>транспортные расходы</t>
  </si>
  <si>
    <t>заключительная дезинфекция</t>
  </si>
  <si>
    <t>Колхоз им. Карла Маркса</t>
  </si>
  <si>
    <t>г. П.переволоцкий</t>
  </si>
  <si>
    <t>183</t>
  </si>
  <si>
    <t>02.07.2021</t>
  </si>
  <si>
    <t>аренда нежилого помещения для использования добровольной пожарной дружины</t>
  </si>
  <si>
    <t>182</t>
  </si>
  <si>
    <t xml:space="preserve">аренда нежилого помещения для использования под гараж а/м пожарка </t>
  </si>
  <si>
    <t>184</t>
  </si>
  <si>
    <t xml:space="preserve">аренда во временное пользование нежилого помещения под гараж а/м ВАЗ </t>
  </si>
  <si>
    <t>185</t>
  </si>
  <si>
    <t>э/энергия Преторийского сельсовета 88 м2</t>
  </si>
  <si>
    <t>186</t>
  </si>
  <si>
    <t>право пользования э/энергиейв гараже пожарка и в помещении ДПД</t>
  </si>
  <si>
    <t>ПАО "Россети Волга"</t>
  </si>
  <si>
    <t>2106300053/5637</t>
  </si>
  <si>
    <t>05.07.2021</t>
  </si>
  <si>
    <t>техническое использ. опор</t>
  </si>
  <si>
    <t>27</t>
  </si>
  <si>
    <t>10</t>
  </si>
  <si>
    <t>Индивидуальный предприниматель Резепкина Юлия Викторовна</t>
  </si>
  <si>
    <t>151</t>
  </si>
  <si>
    <t>09.07.2021</t>
  </si>
  <si>
    <t>клей</t>
  </si>
  <si>
    <t>11</t>
  </si>
  <si>
    <t>Белизна 1 л.</t>
  </si>
  <si>
    <t>12</t>
  </si>
  <si>
    <t>СМС Тикс ручной</t>
  </si>
  <si>
    <t>13</t>
  </si>
  <si>
    <t>Бумага Снегурочка</t>
  </si>
  <si>
    <t>14</t>
  </si>
  <si>
    <t>папка дело</t>
  </si>
  <si>
    <t>50</t>
  </si>
  <si>
    <t>15</t>
  </si>
  <si>
    <t>Полироль</t>
  </si>
  <si>
    <t>16</t>
  </si>
  <si>
    <t>папка скоросшиватель бумажная</t>
  </si>
  <si>
    <t>17</t>
  </si>
  <si>
    <t>самоклеющ.закладка</t>
  </si>
  <si>
    <t>18</t>
  </si>
  <si>
    <t>ПАО "Ростелеком"</t>
  </si>
  <si>
    <t>34-1-059401/56</t>
  </si>
  <si>
    <t>12.07.2021</t>
  </si>
  <si>
    <t>За услуги связи</t>
  </si>
  <si>
    <t>19</t>
  </si>
  <si>
    <t>Министерство финансов Оренбургской области (ГБУЗ "Переволоцкая РБ" л/с 039.11.099.0)</t>
  </si>
  <si>
    <t>349</t>
  </si>
  <si>
    <t>15.07.2021</t>
  </si>
  <si>
    <t>предрейсовый медосмотр водителей</t>
  </si>
  <si>
    <t>20</t>
  </si>
  <si>
    <t>Филиал №5 ООО "НПО Криста" в г.Оренбурге</t>
  </si>
  <si>
    <t>14939/5,14940/5</t>
  </si>
  <si>
    <t>сопровождение АС Смета 1 р. м.</t>
  </si>
  <si>
    <t>21</t>
  </si>
  <si>
    <t>сопровождение ПП АС "УРМ" 1р.м.</t>
  </si>
  <si>
    <t>22</t>
  </si>
  <si>
    <t>Т063000063/046019</t>
  </si>
  <si>
    <t>16.07.2021</t>
  </si>
  <si>
    <t>23</t>
  </si>
  <si>
    <t>225</t>
  </si>
  <si>
    <t>19.07.2021</t>
  </si>
  <si>
    <t>опахивание сел трактором К-700</t>
  </si>
  <si>
    <t>24</t>
  </si>
  <si>
    <t>224</t>
  </si>
  <si>
    <t>отсыпка дорог</t>
  </si>
  <si>
    <t>25</t>
  </si>
  <si>
    <t>223</t>
  </si>
  <si>
    <t>вывоз мусора</t>
  </si>
  <si>
    <t>26</t>
  </si>
  <si>
    <t>Общественная организация "Добровольная пожарная охрана Переволоцкого района Оренбургской области"</t>
  </si>
  <si>
    <t>49</t>
  </si>
  <si>
    <t>создание и организ.деят.ДПО</t>
  </si>
  <si>
    <t>Индивидуальный предприниматель Судабаев Мурат Шапаритович</t>
  </si>
  <si>
    <t>20.07.2021</t>
  </si>
  <si>
    <t>краска черная 0,9 кг</t>
  </si>
  <si>
    <t>28</t>
  </si>
  <si>
    <t>краска серебрянка 20 л</t>
  </si>
  <si>
    <t>29</t>
  </si>
  <si>
    <t>валик</t>
  </si>
  <si>
    <t>30</t>
  </si>
  <si>
    <t>растворитель 646 0,5л</t>
  </si>
  <si>
    <t>31</t>
  </si>
  <si>
    <t>кисть малярная</t>
  </si>
  <si>
    <t>32</t>
  </si>
  <si>
    <t>клей для плитки 25 кг</t>
  </si>
  <si>
    <t>33</t>
  </si>
  <si>
    <t>Общество с ограниченной ответственностью "ПИРАНТ"</t>
  </si>
  <si>
    <t>554</t>
  </si>
  <si>
    <t>21.07.2021</t>
  </si>
  <si>
    <t>ранец противопожарный Ермак РП-15</t>
  </si>
  <si>
    <t>35</t>
  </si>
  <si>
    <t>Общество с ограниченной ответственностью "Атлант плюс"</t>
  </si>
  <si>
    <t>197</t>
  </si>
  <si>
    <t>31.07.2021</t>
  </si>
  <si>
    <t>Бензин Регуляр-92</t>
  </si>
  <si>
    <t>36</t>
  </si>
  <si>
    <t>ООО "Гамаюн"</t>
  </si>
  <si>
    <t>Россия, г. Оренбург Пролетарская , д.312</t>
  </si>
  <si>
    <t>51/7941-1</t>
  </si>
  <si>
    <t>37</t>
  </si>
  <si>
    <t>240</t>
  </si>
  <si>
    <t>02.08.2021</t>
  </si>
  <si>
    <t>38</t>
  </si>
  <si>
    <t>239</t>
  </si>
  <si>
    <t>39</t>
  </si>
  <si>
    <t>241</t>
  </si>
  <si>
    <t>40</t>
  </si>
  <si>
    <t>242</t>
  </si>
  <si>
    <t>41</t>
  </si>
  <si>
    <t>243</t>
  </si>
  <si>
    <t>42</t>
  </si>
  <si>
    <t>34-1-070948</t>
  </si>
  <si>
    <t>09.08.2021</t>
  </si>
  <si>
    <t>43</t>
  </si>
  <si>
    <t>07086/5,17087/5</t>
  </si>
  <si>
    <t>44</t>
  </si>
  <si>
    <t>45</t>
  </si>
  <si>
    <t>Т073100068/046019</t>
  </si>
  <si>
    <t>13.08.2021</t>
  </si>
  <si>
    <t>46</t>
  </si>
  <si>
    <t>57</t>
  </si>
  <si>
    <t>16.08.2021</t>
  </si>
  <si>
    <t>47</t>
  </si>
  <si>
    <t>ОАО "ЭнергосбыТ Плюс"</t>
  </si>
  <si>
    <t>0042145/0302</t>
  </si>
  <si>
    <t>17.08.2021</t>
  </si>
  <si>
    <t>за электроэнегргию</t>
  </si>
  <si>
    <t>48</t>
  </si>
  <si>
    <t>ООО "Первая маркшейдерская компания"</t>
  </si>
  <si>
    <t>20.08.2021</t>
  </si>
  <si>
    <t>работы по составлению технич отчета об обследовании водопропускной трубы,расположенной в с.Претория</t>
  </si>
  <si>
    <t>работа по проведению паспортизации моста в с.Суворовка</t>
  </si>
  <si>
    <t>432</t>
  </si>
  <si>
    <t>31.08.2021</t>
  </si>
  <si>
    <t>51</t>
  </si>
  <si>
    <t>52</t>
  </si>
  <si>
    <t>51/9149-1</t>
  </si>
  <si>
    <t>54</t>
  </si>
  <si>
    <t>273</t>
  </si>
  <si>
    <t>03.09.2021</t>
  </si>
  <si>
    <t>55</t>
  </si>
  <si>
    <t>266</t>
  </si>
  <si>
    <t>06.09.2021</t>
  </si>
  <si>
    <t>56</t>
  </si>
  <si>
    <t>265</t>
  </si>
  <si>
    <t>267</t>
  </si>
  <si>
    <t>58</t>
  </si>
  <si>
    <t>268,269</t>
  </si>
  <si>
    <t>59</t>
  </si>
  <si>
    <t>ООО «Базис»</t>
  </si>
  <si>
    <t>07.09.2021</t>
  </si>
  <si>
    <t>техобслуживание автомобилч Лада Веста</t>
  </si>
  <si>
    <t>60</t>
  </si>
  <si>
    <t>Кривцова Анна Вадимовна</t>
  </si>
  <si>
    <t>1007</t>
  </si>
  <si>
    <t>09.09.2021</t>
  </si>
  <si>
    <t>справка № 1007 от 25.08.2021г.совершение нотариальных действий</t>
  </si>
  <si>
    <t>61</t>
  </si>
  <si>
    <t>34-1-083021/56</t>
  </si>
  <si>
    <t>62</t>
  </si>
  <si>
    <t>Редакция газеты "Светлый путь"-Переволоцкий филиал ГУП "РИА "Оренбуржье"</t>
  </si>
  <si>
    <t>28/000000314/28</t>
  </si>
  <si>
    <t>за публикацию в газете</t>
  </si>
  <si>
    <t>63</t>
  </si>
  <si>
    <t>18962/5,18963/5</t>
  </si>
  <si>
    <t>64</t>
  </si>
  <si>
    <t>65</t>
  </si>
  <si>
    <t>Е083100035/046019</t>
  </si>
  <si>
    <t>14.09.2021</t>
  </si>
  <si>
    <t>66</t>
  </si>
  <si>
    <t>489</t>
  </si>
  <si>
    <t>15.09.2021</t>
  </si>
  <si>
    <t>67</t>
  </si>
  <si>
    <t>21.09.2021</t>
  </si>
  <si>
    <t>68</t>
  </si>
  <si>
    <t>0044986/0302</t>
  </si>
  <si>
    <t>22.09.2021</t>
  </si>
  <si>
    <t>69</t>
  </si>
  <si>
    <t>249</t>
  </si>
  <si>
    <t>30.09.2021</t>
  </si>
  <si>
    <t>штрих</t>
  </si>
  <si>
    <t>70</t>
  </si>
  <si>
    <t>тетрадь 48 л</t>
  </si>
  <si>
    <t>71</t>
  </si>
  <si>
    <t>клей ПВА</t>
  </si>
  <si>
    <t>72</t>
  </si>
  <si>
    <t>скрепки</t>
  </si>
  <si>
    <t>73</t>
  </si>
  <si>
    <t xml:space="preserve"> бумага "Снегурочка"</t>
  </si>
  <si>
    <t>74</t>
  </si>
  <si>
    <t>папка скоросшиватель пластик</t>
  </si>
  <si>
    <t>75</t>
  </si>
  <si>
    <t>скотч большой</t>
  </si>
  <si>
    <t>76</t>
  </si>
  <si>
    <t>254</t>
  </si>
  <si>
    <t>77</t>
  </si>
  <si>
    <t>51/10376-1</t>
  </si>
  <si>
    <t xml:space="preserve">Итого </t>
  </si>
  <si>
    <t>х</t>
  </si>
  <si>
    <t>Главный бухгалтер:</t>
  </si>
  <si>
    <t>Табульдина Инга Гайнулловна</t>
  </si>
  <si>
    <t>с.Претория ул.Парковая</t>
  </si>
  <si>
    <t>г.Оренбург ул.Краснознаменная 22,оф.904</t>
  </si>
  <si>
    <t>с.Претория ул.Школьная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</si>
</sst>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10" fillId="33" borderId="16" xfId="0" applyNumberFormat="1" applyFont="1" applyFill="1" applyBorder="1" applyAlignment="1">
      <alignment horizontal="right" vertical="center" wrapText="1"/>
    </xf>
    <xf numFmtId="4" fontId="10" fillId="33" borderId="17" xfId="0" applyNumberFormat="1" applyFont="1" applyFill="1" applyBorder="1" applyAlignment="1">
      <alignment horizontal="right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20" xfId="0" applyNumberFormat="1" applyFont="1" applyFill="1" applyBorder="1" applyAlignment="1">
      <alignment horizontal="left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7" fillId="33" borderId="22" xfId="0" applyNumberFormat="1" applyFont="1" applyFill="1" applyBorder="1" applyAlignment="1">
      <alignment horizontal="left" vertical="center" wrapText="1"/>
    </xf>
    <xf numFmtId="0" fontId="7" fillId="33" borderId="2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6"/>
  <sheetViews>
    <sheetView tabSelected="1" zoomScalePageLayoutView="0" workbookViewId="0" topLeftCell="A70">
      <selection activeCell="A87" sqref="A87:V90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</cols>
  <sheetData>
    <row r="1" spans="1:22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</row>
    <row r="2" spans="1:22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</row>
    <row r="5" spans="1:22" s="1" customFormat="1" ht="13.5" customHeight="1" thickBo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s="1" customFormat="1" ht="13.5" customHeight="1" thickBo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</row>
    <row r="7" spans="1:22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</row>
    <row r="8" spans="1:22" s="1" customFormat="1" ht="13.5" customHeight="1" thickBot="1">
      <c r="A8" s="12" t="s">
        <v>16</v>
      </c>
      <c r="B8" s="13" t="s">
        <v>17</v>
      </c>
      <c r="C8" s="13"/>
      <c r="D8" s="13"/>
      <c r="E8" s="13"/>
      <c r="F8" s="13"/>
      <c r="G8" s="14" t="s">
        <v>18</v>
      </c>
      <c r="H8" s="14"/>
      <c r="I8" s="14"/>
      <c r="J8" s="14"/>
      <c r="K8" s="14"/>
      <c r="L8" s="14"/>
      <c r="M8" s="14"/>
      <c r="N8" s="12" t="s">
        <v>19</v>
      </c>
      <c r="O8" s="14" t="s">
        <v>20</v>
      </c>
      <c r="P8" s="14"/>
      <c r="Q8" s="14"/>
      <c r="R8" s="14" t="s">
        <v>21</v>
      </c>
      <c r="S8" s="14"/>
      <c r="T8" s="14"/>
      <c r="U8" s="14"/>
      <c r="V8" s="12" t="s">
        <v>22</v>
      </c>
    </row>
    <row r="9" spans="1:22" s="1" customFormat="1" ht="33.75" customHeight="1">
      <c r="A9" s="15" t="s">
        <v>16</v>
      </c>
      <c r="B9" s="16" t="s">
        <v>25</v>
      </c>
      <c r="C9" s="16"/>
      <c r="D9" s="16"/>
      <c r="E9" s="16"/>
      <c r="F9" s="16"/>
      <c r="G9" s="17" t="s">
        <v>26</v>
      </c>
      <c r="H9" s="17"/>
      <c r="I9" s="17"/>
      <c r="J9" s="17"/>
      <c r="K9" s="17"/>
      <c r="L9" s="17"/>
      <c r="M9" s="17"/>
      <c r="N9" s="11" t="s">
        <v>27</v>
      </c>
      <c r="O9" s="10" t="s">
        <v>28</v>
      </c>
      <c r="P9" s="10"/>
      <c r="Q9" s="10"/>
      <c r="R9" s="18">
        <f>361.8</f>
        <v>361.8</v>
      </c>
      <c r="S9" s="18"/>
      <c r="T9" s="18"/>
      <c r="U9" s="18"/>
      <c r="V9" s="15" t="s">
        <v>29</v>
      </c>
    </row>
    <row r="10" spans="1:22" s="1" customFormat="1" ht="24" customHeight="1">
      <c r="A10" s="15" t="s">
        <v>17</v>
      </c>
      <c r="B10" s="16" t="s">
        <v>30</v>
      </c>
      <c r="C10" s="16"/>
      <c r="D10" s="16"/>
      <c r="E10" s="16"/>
      <c r="F10" s="16"/>
      <c r="G10" s="17" t="s">
        <v>26</v>
      </c>
      <c r="H10" s="17"/>
      <c r="I10" s="17"/>
      <c r="J10" s="17"/>
      <c r="K10" s="17"/>
      <c r="L10" s="17"/>
      <c r="M10" s="17"/>
      <c r="N10" s="11" t="s">
        <v>32</v>
      </c>
      <c r="O10" s="10" t="s">
        <v>28</v>
      </c>
      <c r="P10" s="10"/>
      <c r="Q10" s="10"/>
      <c r="R10" s="18">
        <f>2600</f>
        <v>2600</v>
      </c>
      <c r="S10" s="18"/>
      <c r="T10" s="18"/>
      <c r="U10" s="18"/>
      <c r="V10" s="15" t="s">
        <v>33</v>
      </c>
    </row>
    <row r="11" spans="1:22" s="1" customFormat="1" ht="24" customHeight="1">
      <c r="A11" s="15" t="s">
        <v>18</v>
      </c>
      <c r="B11" s="16" t="s">
        <v>30</v>
      </c>
      <c r="C11" s="16"/>
      <c r="D11" s="16"/>
      <c r="E11" s="16"/>
      <c r="F11" s="16"/>
      <c r="G11" s="17" t="s">
        <v>26</v>
      </c>
      <c r="H11" s="17"/>
      <c r="I11" s="17"/>
      <c r="J11" s="17"/>
      <c r="K11" s="17"/>
      <c r="L11" s="17"/>
      <c r="M11" s="17"/>
      <c r="N11" s="11" t="s">
        <v>32</v>
      </c>
      <c r="O11" s="10" t="s">
        <v>28</v>
      </c>
      <c r="P11" s="10"/>
      <c r="Q11" s="10"/>
      <c r="R11" s="18">
        <f>2640</f>
        <v>2640</v>
      </c>
      <c r="S11" s="18"/>
      <c r="T11" s="18"/>
      <c r="U11" s="18"/>
      <c r="V11" s="15" t="s">
        <v>34</v>
      </c>
    </row>
    <row r="12" spans="1:22" s="1" customFormat="1" ht="33.75" customHeight="1">
      <c r="A12" s="15" t="s">
        <v>19</v>
      </c>
      <c r="B12" s="16" t="s">
        <v>35</v>
      </c>
      <c r="C12" s="16"/>
      <c r="D12" s="16"/>
      <c r="E12" s="16"/>
      <c r="F12" s="16"/>
      <c r="G12" s="25" t="s">
        <v>235</v>
      </c>
      <c r="H12" s="26"/>
      <c r="I12" s="26"/>
      <c r="J12" s="26"/>
      <c r="K12" s="26"/>
      <c r="L12" s="26"/>
      <c r="M12" s="27"/>
      <c r="N12" s="11" t="s">
        <v>37</v>
      </c>
      <c r="O12" s="10" t="s">
        <v>38</v>
      </c>
      <c r="P12" s="10"/>
      <c r="Q12" s="10"/>
      <c r="R12" s="18">
        <f>911</f>
        <v>911</v>
      </c>
      <c r="S12" s="18"/>
      <c r="T12" s="18"/>
      <c r="U12" s="18"/>
      <c r="V12" s="15" t="s">
        <v>39</v>
      </c>
    </row>
    <row r="13" spans="1:22" s="1" customFormat="1" ht="33.75" customHeight="1">
      <c r="A13" s="15" t="s">
        <v>20</v>
      </c>
      <c r="B13" s="16" t="s">
        <v>35</v>
      </c>
      <c r="C13" s="16"/>
      <c r="D13" s="16"/>
      <c r="E13" s="16"/>
      <c r="F13" s="16"/>
      <c r="G13" s="25" t="s">
        <v>235</v>
      </c>
      <c r="H13" s="26"/>
      <c r="I13" s="26"/>
      <c r="J13" s="26"/>
      <c r="K13" s="26"/>
      <c r="L13" s="26"/>
      <c r="M13" s="27"/>
      <c r="N13" s="11" t="s">
        <v>40</v>
      </c>
      <c r="O13" s="10" t="s">
        <v>38</v>
      </c>
      <c r="P13" s="10"/>
      <c r="Q13" s="10"/>
      <c r="R13" s="18">
        <f>2300</f>
        <v>2300</v>
      </c>
      <c r="S13" s="18"/>
      <c r="T13" s="18"/>
      <c r="U13" s="18"/>
      <c r="V13" s="15" t="s">
        <v>41</v>
      </c>
    </row>
    <row r="14" spans="1:22" s="1" customFormat="1" ht="33.75" customHeight="1">
      <c r="A14" s="15" t="s">
        <v>21</v>
      </c>
      <c r="B14" s="16" t="s">
        <v>35</v>
      </c>
      <c r="C14" s="16"/>
      <c r="D14" s="16"/>
      <c r="E14" s="16"/>
      <c r="F14" s="16"/>
      <c r="G14" s="25" t="s">
        <v>235</v>
      </c>
      <c r="H14" s="26"/>
      <c r="I14" s="26"/>
      <c r="J14" s="26"/>
      <c r="K14" s="26"/>
      <c r="L14" s="26"/>
      <c r="M14" s="27"/>
      <c r="N14" s="11" t="s">
        <v>42</v>
      </c>
      <c r="O14" s="10" t="s">
        <v>38</v>
      </c>
      <c r="P14" s="10"/>
      <c r="Q14" s="10"/>
      <c r="R14" s="18">
        <f>1987</f>
        <v>1987</v>
      </c>
      <c r="S14" s="18"/>
      <c r="T14" s="18"/>
      <c r="U14" s="18"/>
      <c r="V14" s="15" t="s">
        <v>43</v>
      </c>
    </row>
    <row r="15" spans="1:22" s="1" customFormat="1" ht="24" customHeight="1">
      <c r="A15" s="15" t="s">
        <v>22</v>
      </c>
      <c r="B15" s="16" t="s">
        <v>35</v>
      </c>
      <c r="C15" s="16"/>
      <c r="D15" s="16"/>
      <c r="E15" s="16"/>
      <c r="F15" s="16"/>
      <c r="G15" s="25" t="s">
        <v>235</v>
      </c>
      <c r="H15" s="26"/>
      <c r="I15" s="26"/>
      <c r="J15" s="26"/>
      <c r="K15" s="26"/>
      <c r="L15" s="26"/>
      <c r="M15" s="27"/>
      <c r="N15" s="11" t="s">
        <v>44</v>
      </c>
      <c r="O15" s="10" t="s">
        <v>38</v>
      </c>
      <c r="P15" s="10"/>
      <c r="Q15" s="10"/>
      <c r="R15" s="18">
        <f>1740.2</f>
        <v>1740.2</v>
      </c>
      <c r="S15" s="18"/>
      <c r="T15" s="18"/>
      <c r="U15" s="18"/>
      <c r="V15" s="15" t="s">
        <v>45</v>
      </c>
    </row>
    <row r="16" spans="1:22" s="1" customFormat="1" ht="24" customHeight="1">
      <c r="A16" s="15" t="s">
        <v>23</v>
      </c>
      <c r="B16" s="16" t="s">
        <v>35</v>
      </c>
      <c r="C16" s="16"/>
      <c r="D16" s="16"/>
      <c r="E16" s="16"/>
      <c r="F16" s="16"/>
      <c r="G16" s="25" t="s">
        <v>235</v>
      </c>
      <c r="H16" s="26"/>
      <c r="I16" s="26"/>
      <c r="J16" s="26"/>
      <c r="K16" s="26"/>
      <c r="L16" s="26"/>
      <c r="M16" s="27"/>
      <c r="N16" s="11" t="s">
        <v>46</v>
      </c>
      <c r="O16" s="10" t="s">
        <v>38</v>
      </c>
      <c r="P16" s="10"/>
      <c r="Q16" s="10"/>
      <c r="R16" s="18">
        <f>1578.5</f>
        <v>1578.5</v>
      </c>
      <c r="S16" s="18"/>
      <c r="T16" s="18"/>
      <c r="U16" s="18"/>
      <c r="V16" s="15" t="s">
        <v>47</v>
      </c>
    </row>
    <row r="17" spans="1:22" s="1" customFormat="1" ht="33.75" customHeight="1">
      <c r="A17" s="15" t="s">
        <v>24</v>
      </c>
      <c r="B17" s="16" t="s">
        <v>48</v>
      </c>
      <c r="C17" s="16"/>
      <c r="D17" s="16"/>
      <c r="E17" s="16"/>
      <c r="F17" s="16"/>
      <c r="G17" s="17" t="s">
        <v>26</v>
      </c>
      <c r="H17" s="17"/>
      <c r="I17" s="17"/>
      <c r="J17" s="17"/>
      <c r="K17" s="17"/>
      <c r="L17" s="17"/>
      <c r="M17" s="17"/>
      <c r="N17" s="11" t="s">
        <v>49</v>
      </c>
      <c r="O17" s="10" t="s">
        <v>50</v>
      </c>
      <c r="P17" s="10"/>
      <c r="Q17" s="10"/>
      <c r="R17" s="18">
        <f>2259.9</f>
        <v>2259.9</v>
      </c>
      <c r="S17" s="18"/>
      <c r="T17" s="18"/>
      <c r="U17" s="18"/>
      <c r="V17" s="15" t="s">
        <v>51</v>
      </c>
    </row>
    <row r="18" spans="1:22" s="1" customFormat="1" ht="24" customHeight="1">
      <c r="A18" s="15" t="s">
        <v>53</v>
      </c>
      <c r="B18" s="16" t="s">
        <v>54</v>
      </c>
      <c r="C18" s="16"/>
      <c r="D18" s="16"/>
      <c r="E18" s="16"/>
      <c r="F18" s="16"/>
      <c r="G18" s="17" t="s">
        <v>31</v>
      </c>
      <c r="H18" s="17"/>
      <c r="I18" s="17"/>
      <c r="J18" s="17"/>
      <c r="K18" s="17"/>
      <c r="L18" s="17"/>
      <c r="M18" s="17"/>
      <c r="N18" s="11" t="s">
        <v>55</v>
      </c>
      <c r="O18" s="10" t="s">
        <v>56</v>
      </c>
      <c r="P18" s="10"/>
      <c r="Q18" s="10"/>
      <c r="R18" s="18">
        <f>90</f>
        <v>90</v>
      </c>
      <c r="S18" s="18"/>
      <c r="T18" s="18"/>
      <c r="U18" s="18"/>
      <c r="V18" s="15" t="s">
        <v>57</v>
      </c>
    </row>
    <row r="19" spans="1:22" s="1" customFormat="1" ht="24" customHeight="1">
      <c r="A19" s="15" t="s">
        <v>58</v>
      </c>
      <c r="B19" s="16" t="s">
        <v>54</v>
      </c>
      <c r="C19" s="16"/>
      <c r="D19" s="16"/>
      <c r="E19" s="16"/>
      <c r="F19" s="16"/>
      <c r="G19" s="17" t="s">
        <v>31</v>
      </c>
      <c r="H19" s="17"/>
      <c r="I19" s="17"/>
      <c r="J19" s="17"/>
      <c r="K19" s="17"/>
      <c r="L19" s="17"/>
      <c r="M19" s="17"/>
      <c r="N19" s="11" t="s">
        <v>55</v>
      </c>
      <c r="O19" s="10" t="s">
        <v>56</v>
      </c>
      <c r="P19" s="10"/>
      <c r="Q19" s="10"/>
      <c r="R19" s="18">
        <f>140</f>
        <v>140</v>
      </c>
      <c r="S19" s="18"/>
      <c r="T19" s="18"/>
      <c r="U19" s="18"/>
      <c r="V19" s="15" t="s">
        <v>59</v>
      </c>
    </row>
    <row r="20" spans="1:22" s="1" customFormat="1" ht="24" customHeight="1">
      <c r="A20" s="15" t="s">
        <v>60</v>
      </c>
      <c r="B20" s="16" t="s">
        <v>54</v>
      </c>
      <c r="C20" s="16"/>
      <c r="D20" s="16"/>
      <c r="E20" s="16"/>
      <c r="F20" s="16"/>
      <c r="G20" s="17" t="s">
        <v>31</v>
      </c>
      <c r="H20" s="17"/>
      <c r="I20" s="17"/>
      <c r="J20" s="17"/>
      <c r="K20" s="17"/>
      <c r="L20" s="17"/>
      <c r="M20" s="17"/>
      <c r="N20" s="11" t="s">
        <v>55</v>
      </c>
      <c r="O20" s="10" t="s">
        <v>56</v>
      </c>
      <c r="P20" s="10"/>
      <c r="Q20" s="10"/>
      <c r="R20" s="18">
        <f>150</f>
        <v>150</v>
      </c>
      <c r="S20" s="18"/>
      <c r="T20" s="18"/>
      <c r="U20" s="18"/>
      <c r="V20" s="15" t="s">
        <v>61</v>
      </c>
    </row>
    <row r="21" spans="1:22" s="1" customFormat="1" ht="24" customHeight="1">
      <c r="A21" s="15" t="s">
        <v>62</v>
      </c>
      <c r="B21" s="16" t="s">
        <v>54</v>
      </c>
      <c r="C21" s="16"/>
      <c r="D21" s="16"/>
      <c r="E21" s="16"/>
      <c r="F21" s="16"/>
      <c r="G21" s="17" t="s">
        <v>31</v>
      </c>
      <c r="H21" s="17"/>
      <c r="I21" s="17"/>
      <c r="J21" s="17"/>
      <c r="K21" s="17"/>
      <c r="L21" s="17"/>
      <c r="M21" s="17"/>
      <c r="N21" s="11" t="s">
        <v>55</v>
      </c>
      <c r="O21" s="10" t="s">
        <v>56</v>
      </c>
      <c r="P21" s="10"/>
      <c r="Q21" s="10"/>
      <c r="R21" s="18">
        <f>600</f>
        <v>600</v>
      </c>
      <c r="S21" s="18"/>
      <c r="T21" s="18"/>
      <c r="U21" s="18"/>
      <c r="V21" s="15" t="s">
        <v>63</v>
      </c>
    </row>
    <row r="22" spans="1:22" s="1" customFormat="1" ht="24" customHeight="1">
      <c r="A22" s="15" t="s">
        <v>64</v>
      </c>
      <c r="B22" s="16" t="s">
        <v>54</v>
      </c>
      <c r="C22" s="16"/>
      <c r="D22" s="16"/>
      <c r="E22" s="16"/>
      <c r="F22" s="16"/>
      <c r="G22" s="17" t="s">
        <v>31</v>
      </c>
      <c r="H22" s="17"/>
      <c r="I22" s="17"/>
      <c r="J22" s="17"/>
      <c r="K22" s="17"/>
      <c r="L22" s="17"/>
      <c r="M22" s="17"/>
      <c r="N22" s="11" t="s">
        <v>55</v>
      </c>
      <c r="O22" s="10" t="s">
        <v>56</v>
      </c>
      <c r="P22" s="10"/>
      <c r="Q22" s="10"/>
      <c r="R22" s="18">
        <f>550</f>
        <v>550</v>
      </c>
      <c r="S22" s="18"/>
      <c r="T22" s="18"/>
      <c r="U22" s="18"/>
      <c r="V22" s="15" t="s">
        <v>65</v>
      </c>
    </row>
    <row r="23" spans="1:22" s="1" customFormat="1" ht="24" customHeight="1">
      <c r="A23" s="15" t="s">
        <v>67</v>
      </c>
      <c r="B23" s="16" t="s">
        <v>54</v>
      </c>
      <c r="C23" s="16"/>
      <c r="D23" s="16"/>
      <c r="E23" s="16"/>
      <c r="F23" s="16"/>
      <c r="G23" s="17" t="s">
        <v>31</v>
      </c>
      <c r="H23" s="17"/>
      <c r="I23" s="17"/>
      <c r="J23" s="17"/>
      <c r="K23" s="17"/>
      <c r="L23" s="17"/>
      <c r="M23" s="17"/>
      <c r="N23" s="11" t="s">
        <v>55</v>
      </c>
      <c r="O23" s="10" t="s">
        <v>56</v>
      </c>
      <c r="P23" s="10"/>
      <c r="Q23" s="10"/>
      <c r="R23" s="18">
        <f>175</f>
        <v>175</v>
      </c>
      <c r="S23" s="18"/>
      <c r="T23" s="18"/>
      <c r="U23" s="18"/>
      <c r="V23" s="15" t="s">
        <v>68</v>
      </c>
    </row>
    <row r="24" spans="1:22" s="1" customFormat="1" ht="24" customHeight="1">
      <c r="A24" s="15" t="s">
        <v>69</v>
      </c>
      <c r="B24" s="16" t="s">
        <v>54</v>
      </c>
      <c r="C24" s="16"/>
      <c r="D24" s="16"/>
      <c r="E24" s="16"/>
      <c r="F24" s="16"/>
      <c r="G24" s="17" t="s">
        <v>31</v>
      </c>
      <c r="H24" s="17"/>
      <c r="I24" s="17"/>
      <c r="J24" s="17"/>
      <c r="K24" s="17"/>
      <c r="L24" s="17"/>
      <c r="M24" s="17"/>
      <c r="N24" s="11" t="s">
        <v>55</v>
      </c>
      <c r="O24" s="10" t="s">
        <v>56</v>
      </c>
      <c r="P24" s="10"/>
      <c r="Q24" s="10"/>
      <c r="R24" s="18">
        <f>550</f>
        <v>550</v>
      </c>
      <c r="S24" s="18"/>
      <c r="T24" s="18"/>
      <c r="U24" s="18"/>
      <c r="V24" s="15" t="s">
        <v>70</v>
      </c>
    </row>
    <row r="25" spans="1:22" s="1" customFormat="1" ht="24" customHeight="1">
      <c r="A25" s="15" t="s">
        <v>71</v>
      </c>
      <c r="B25" s="16" t="s">
        <v>54</v>
      </c>
      <c r="C25" s="16"/>
      <c r="D25" s="16"/>
      <c r="E25" s="16"/>
      <c r="F25" s="16"/>
      <c r="G25" s="17" t="s">
        <v>31</v>
      </c>
      <c r="H25" s="17"/>
      <c r="I25" s="17"/>
      <c r="J25" s="17"/>
      <c r="K25" s="17"/>
      <c r="L25" s="17"/>
      <c r="M25" s="17"/>
      <c r="N25" s="11" t="s">
        <v>55</v>
      </c>
      <c r="O25" s="10" t="s">
        <v>56</v>
      </c>
      <c r="P25" s="10"/>
      <c r="Q25" s="10"/>
      <c r="R25" s="18">
        <f>90</f>
        <v>90</v>
      </c>
      <c r="S25" s="18"/>
      <c r="T25" s="18"/>
      <c r="U25" s="18"/>
      <c r="V25" s="15" t="s">
        <v>72</v>
      </c>
    </row>
    <row r="26" spans="1:22" s="1" customFormat="1" ht="24" customHeight="1">
      <c r="A26" s="15" t="s">
        <v>73</v>
      </c>
      <c r="B26" s="16" t="s">
        <v>74</v>
      </c>
      <c r="C26" s="16"/>
      <c r="D26" s="16"/>
      <c r="E26" s="16"/>
      <c r="F26" s="16"/>
      <c r="G26" s="17" t="s">
        <v>26</v>
      </c>
      <c r="H26" s="17"/>
      <c r="I26" s="17"/>
      <c r="J26" s="17"/>
      <c r="K26" s="17"/>
      <c r="L26" s="17"/>
      <c r="M26" s="17"/>
      <c r="N26" s="11" t="s">
        <v>75</v>
      </c>
      <c r="O26" s="10" t="s">
        <v>76</v>
      </c>
      <c r="P26" s="10"/>
      <c r="Q26" s="10"/>
      <c r="R26" s="18">
        <f>2736</f>
        <v>2736</v>
      </c>
      <c r="S26" s="18"/>
      <c r="T26" s="18"/>
      <c r="U26" s="18"/>
      <c r="V26" s="15" t="s">
        <v>77</v>
      </c>
    </row>
    <row r="27" spans="1:22" s="1" customFormat="1" ht="33.75" customHeight="1">
      <c r="A27" s="15" t="s">
        <v>78</v>
      </c>
      <c r="B27" s="16" t="s">
        <v>79</v>
      </c>
      <c r="C27" s="16"/>
      <c r="D27" s="16"/>
      <c r="E27" s="16"/>
      <c r="F27" s="16"/>
      <c r="G27" s="17" t="s">
        <v>36</v>
      </c>
      <c r="H27" s="17"/>
      <c r="I27" s="17"/>
      <c r="J27" s="17"/>
      <c r="K27" s="17"/>
      <c r="L27" s="17"/>
      <c r="M27" s="17"/>
      <c r="N27" s="11" t="s">
        <v>80</v>
      </c>
      <c r="O27" s="10" t="s">
        <v>81</v>
      </c>
      <c r="P27" s="10"/>
      <c r="Q27" s="10"/>
      <c r="R27" s="18">
        <f>630</f>
        <v>630</v>
      </c>
      <c r="S27" s="18"/>
      <c r="T27" s="18"/>
      <c r="U27" s="18"/>
      <c r="V27" s="15" t="s">
        <v>82</v>
      </c>
    </row>
    <row r="28" spans="1:22" s="1" customFormat="1" ht="33.75" customHeight="1" thickBot="1">
      <c r="A28" s="15" t="s">
        <v>83</v>
      </c>
      <c r="B28" s="16" t="s">
        <v>84</v>
      </c>
      <c r="C28" s="16"/>
      <c r="D28" s="16"/>
      <c r="E28" s="16"/>
      <c r="F28" s="16"/>
      <c r="G28" s="28" t="s">
        <v>236</v>
      </c>
      <c r="H28" s="29"/>
      <c r="I28" s="29"/>
      <c r="J28" s="29"/>
      <c r="K28" s="29"/>
      <c r="L28" s="29"/>
      <c r="M28" s="30"/>
      <c r="N28" s="11" t="s">
        <v>85</v>
      </c>
      <c r="O28" s="10" t="s">
        <v>81</v>
      </c>
      <c r="P28" s="10"/>
      <c r="Q28" s="10"/>
      <c r="R28" s="18">
        <f>2500</f>
        <v>2500</v>
      </c>
      <c r="S28" s="18"/>
      <c r="T28" s="18"/>
      <c r="U28" s="18"/>
      <c r="V28" s="15" t="s">
        <v>86</v>
      </c>
    </row>
    <row r="29" spans="1:22" s="1" customFormat="1" ht="33.75" customHeight="1" thickBot="1">
      <c r="A29" s="15" t="s">
        <v>87</v>
      </c>
      <c r="B29" s="16" t="s">
        <v>84</v>
      </c>
      <c r="C29" s="16"/>
      <c r="D29" s="16"/>
      <c r="E29" s="16"/>
      <c r="F29" s="16"/>
      <c r="G29" s="28" t="s">
        <v>236</v>
      </c>
      <c r="H29" s="29"/>
      <c r="I29" s="29"/>
      <c r="J29" s="29"/>
      <c r="K29" s="29"/>
      <c r="L29" s="29"/>
      <c r="M29" s="30"/>
      <c r="N29" s="11" t="s">
        <v>85</v>
      </c>
      <c r="O29" s="10" t="s">
        <v>81</v>
      </c>
      <c r="P29" s="10"/>
      <c r="Q29" s="10"/>
      <c r="R29" s="18">
        <f>2500</f>
        <v>2500</v>
      </c>
      <c r="S29" s="18"/>
      <c r="T29" s="18"/>
      <c r="U29" s="18"/>
      <c r="V29" s="15" t="s">
        <v>88</v>
      </c>
    </row>
    <row r="30" spans="1:22" s="1" customFormat="1" ht="33.75" customHeight="1">
      <c r="A30" s="15" t="s">
        <v>89</v>
      </c>
      <c r="B30" s="16" t="s">
        <v>25</v>
      </c>
      <c r="C30" s="16"/>
      <c r="D30" s="16"/>
      <c r="E30" s="16"/>
      <c r="F30" s="16"/>
      <c r="G30" s="17" t="s">
        <v>26</v>
      </c>
      <c r="H30" s="17"/>
      <c r="I30" s="17"/>
      <c r="J30" s="17"/>
      <c r="K30" s="17"/>
      <c r="L30" s="17"/>
      <c r="M30" s="17"/>
      <c r="N30" s="11" t="s">
        <v>90</v>
      </c>
      <c r="O30" s="10" t="s">
        <v>91</v>
      </c>
      <c r="P30" s="10"/>
      <c r="Q30" s="10"/>
      <c r="R30" s="18">
        <f>361.8</f>
        <v>361.8</v>
      </c>
      <c r="S30" s="18"/>
      <c r="T30" s="18"/>
      <c r="U30" s="18"/>
      <c r="V30" s="15" t="s">
        <v>29</v>
      </c>
    </row>
    <row r="31" spans="1:22" s="1" customFormat="1" ht="13.5" customHeight="1">
      <c r="A31" s="15" t="s">
        <v>92</v>
      </c>
      <c r="B31" s="16" t="s">
        <v>35</v>
      </c>
      <c r="C31" s="16"/>
      <c r="D31" s="16"/>
      <c r="E31" s="16"/>
      <c r="F31" s="16"/>
      <c r="G31" s="25" t="s">
        <v>235</v>
      </c>
      <c r="H31" s="26"/>
      <c r="I31" s="26"/>
      <c r="J31" s="26"/>
      <c r="K31" s="26"/>
      <c r="L31" s="26"/>
      <c r="M31" s="27"/>
      <c r="N31" s="11" t="s">
        <v>93</v>
      </c>
      <c r="O31" s="10" t="s">
        <v>94</v>
      </c>
      <c r="P31" s="10"/>
      <c r="Q31" s="10"/>
      <c r="R31" s="18">
        <f>16296</f>
        <v>16296</v>
      </c>
      <c r="S31" s="18"/>
      <c r="T31" s="18"/>
      <c r="U31" s="18"/>
      <c r="V31" s="15" t="s">
        <v>95</v>
      </c>
    </row>
    <row r="32" spans="1:22" s="1" customFormat="1" ht="13.5" customHeight="1">
      <c r="A32" s="15" t="s">
        <v>96</v>
      </c>
      <c r="B32" s="16" t="s">
        <v>35</v>
      </c>
      <c r="C32" s="16"/>
      <c r="D32" s="16"/>
      <c r="E32" s="16"/>
      <c r="F32" s="16"/>
      <c r="G32" s="25" t="s">
        <v>235</v>
      </c>
      <c r="H32" s="26"/>
      <c r="I32" s="26"/>
      <c r="J32" s="26"/>
      <c r="K32" s="26"/>
      <c r="L32" s="26"/>
      <c r="M32" s="27"/>
      <c r="N32" s="11" t="s">
        <v>97</v>
      </c>
      <c r="O32" s="10" t="s">
        <v>94</v>
      </c>
      <c r="P32" s="10"/>
      <c r="Q32" s="10"/>
      <c r="R32" s="18">
        <f>5826</f>
        <v>5826</v>
      </c>
      <c r="S32" s="18"/>
      <c r="T32" s="18"/>
      <c r="U32" s="18"/>
      <c r="V32" s="15" t="s">
        <v>98</v>
      </c>
    </row>
    <row r="33" spans="1:22" s="1" customFormat="1" ht="13.5" customHeight="1">
      <c r="A33" s="15" t="s">
        <v>99</v>
      </c>
      <c r="B33" s="16" t="s">
        <v>35</v>
      </c>
      <c r="C33" s="16"/>
      <c r="D33" s="16"/>
      <c r="E33" s="16"/>
      <c r="F33" s="16"/>
      <c r="G33" s="25" t="s">
        <v>235</v>
      </c>
      <c r="H33" s="26"/>
      <c r="I33" s="26"/>
      <c r="J33" s="26"/>
      <c r="K33" s="26"/>
      <c r="L33" s="26"/>
      <c r="M33" s="27"/>
      <c r="N33" s="11" t="s">
        <v>100</v>
      </c>
      <c r="O33" s="10" t="s">
        <v>94</v>
      </c>
      <c r="P33" s="10"/>
      <c r="Q33" s="10"/>
      <c r="R33" s="18">
        <f>24444</f>
        <v>24444</v>
      </c>
      <c r="S33" s="18"/>
      <c r="T33" s="18"/>
      <c r="U33" s="18"/>
      <c r="V33" s="15" t="s">
        <v>101</v>
      </c>
    </row>
    <row r="34" spans="1:22" s="1" customFormat="1" ht="45" customHeight="1">
      <c r="A34" s="15" t="s">
        <v>102</v>
      </c>
      <c r="B34" s="16" t="s">
        <v>103</v>
      </c>
      <c r="C34" s="16"/>
      <c r="D34" s="16"/>
      <c r="E34" s="16"/>
      <c r="F34" s="16"/>
      <c r="G34" s="17" t="s">
        <v>36</v>
      </c>
      <c r="H34" s="17"/>
      <c r="I34" s="17"/>
      <c r="J34" s="17"/>
      <c r="K34" s="17"/>
      <c r="L34" s="17"/>
      <c r="M34" s="17"/>
      <c r="N34" s="11" t="s">
        <v>104</v>
      </c>
      <c r="O34" s="10" t="s">
        <v>94</v>
      </c>
      <c r="P34" s="10"/>
      <c r="Q34" s="10"/>
      <c r="R34" s="18">
        <f>81713.85</f>
        <v>81713.85</v>
      </c>
      <c r="S34" s="18"/>
      <c r="T34" s="18"/>
      <c r="U34" s="18"/>
      <c r="V34" s="15" t="s">
        <v>105</v>
      </c>
    </row>
    <row r="35" spans="1:22" s="1" customFormat="1" ht="24" customHeight="1">
      <c r="A35" s="15" t="s">
        <v>52</v>
      </c>
      <c r="B35" s="16" t="s">
        <v>106</v>
      </c>
      <c r="C35" s="16"/>
      <c r="D35" s="16"/>
      <c r="E35" s="16"/>
      <c r="F35" s="16"/>
      <c r="G35" s="25" t="s">
        <v>237</v>
      </c>
      <c r="H35" s="26"/>
      <c r="I35" s="26"/>
      <c r="J35" s="26"/>
      <c r="K35" s="26"/>
      <c r="L35" s="26"/>
      <c r="M35" s="27"/>
      <c r="N35" s="11" t="s">
        <v>20</v>
      </c>
      <c r="O35" s="10" t="s">
        <v>107</v>
      </c>
      <c r="P35" s="10"/>
      <c r="Q35" s="10"/>
      <c r="R35" s="18">
        <f>260</f>
        <v>260</v>
      </c>
      <c r="S35" s="18"/>
      <c r="T35" s="18"/>
      <c r="U35" s="18"/>
      <c r="V35" s="15" t="s">
        <v>108</v>
      </c>
    </row>
    <row r="36" spans="1:22" s="1" customFormat="1" ht="24" customHeight="1">
      <c r="A36" s="15" t="s">
        <v>109</v>
      </c>
      <c r="B36" s="16" t="s">
        <v>106</v>
      </c>
      <c r="C36" s="16"/>
      <c r="D36" s="16"/>
      <c r="E36" s="16"/>
      <c r="F36" s="16"/>
      <c r="G36" s="25" t="s">
        <v>237</v>
      </c>
      <c r="H36" s="26"/>
      <c r="I36" s="26"/>
      <c r="J36" s="26"/>
      <c r="K36" s="26"/>
      <c r="L36" s="26"/>
      <c r="M36" s="27"/>
      <c r="N36" s="11" t="s">
        <v>20</v>
      </c>
      <c r="O36" s="10" t="s">
        <v>107</v>
      </c>
      <c r="P36" s="10"/>
      <c r="Q36" s="10"/>
      <c r="R36" s="18">
        <f>4490</f>
        <v>4490</v>
      </c>
      <c r="S36" s="18"/>
      <c r="T36" s="18"/>
      <c r="U36" s="18"/>
      <c r="V36" s="15" t="s">
        <v>110</v>
      </c>
    </row>
    <row r="37" spans="1:22" s="1" customFormat="1" ht="24" customHeight="1">
      <c r="A37" s="15" t="s">
        <v>111</v>
      </c>
      <c r="B37" s="16" t="s">
        <v>106</v>
      </c>
      <c r="C37" s="16"/>
      <c r="D37" s="16"/>
      <c r="E37" s="16"/>
      <c r="F37" s="16"/>
      <c r="G37" s="25" t="s">
        <v>237</v>
      </c>
      <c r="H37" s="26"/>
      <c r="I37" s="26"/>
      <c r="J37" s="26"/>
      <c r="K37" s="26"/>
      <c r="L37" s="26"/>
      <c r="M37" s="27"/>
      <c r="N37" s="11" t="s">
        <v>20</v>
      </c>
      <c r="O37" s="10" t="s">
        <v>107</v>
      </c>
      <c r="P37" s="10"/>
      <c r="Q37" s="10"/>
      <c r="R37" s="18">
        <f>90</f>
        <v>90</v>
      </c>
      <c r="S37" s="18"/>
      <c r="T37" s="18"/>
      <c r="U37" s="18"/>
      <c r="V37" s="15" t="s">
        <v>112</v>
      </c>
    </row>
    <row r="38" spans="1:22" s="1" customFormat="1" ht="24" customHeight="1">
      <c r="A38" s="15" t="s">
        <v>113</v>
      </c>
      <c r="B38" s="16" t="s">
        <v>106</v>
      </c>
      <c r="C38" s="16"/>
      <c r="D38" s="16"/>
      <c r="E38" s="16"/>
      <c r="F38" s="16"/>
      <c r="G38" s="25" t="s">
        <v>237</v>
      </c>
      <c r="H38" s="26"/>
      <c r="I38" s="26"/>
      <c r="J38" s="26"/>
      <c r="K38" s="26"/>
      <c r="L38" s="26"/>
      <c r="M38" s="27"/>
      <c r="N38" s="11" t="s">
        <v>20</v>
      </c>
      <c r="O38" s="10" t="s">
        <v>107</v>
      </c>
      <c r="P38" s="10"/>
      <c r="Q38" s="10"/>
      <c r="R38" s="18">
        <f>45</f>
        <v>45</v>
      </c>
      <c r="S38" s="18"/>
      <c r="T38" s="18"/>
      <c r="U38" s="18"/>
      <c r="V38" s="15" t="s">
        <v>114</v>
      </c>
    </row>
    <row r="39" spans="1:22" s="1" customFormat="1" ht="24" customHeight="1">
      <c r="A39" s="15" t="s">
        <v>115</v>
      </c>
      <c r="B39" s="16" t="s">
        <v>106</v>
      </c>
      <c r="C39" s="16"/>
      <c r="D39" s="16"/>
      <c r="E39" s="16"/>
      <c r="F39" s="16"/>
      <c r="G39" s="25" t="s">
        <v>237</v>
      </c>
      <c r="H39" s="26"/>
      <c r="I39" s="26"/>
      <c r="J39" s="26"/>
      <c r="K39" s="26"/>
      <c r="L39" s="26"/>
      <c r="M39" s="27"/>
      <c r="N39" s="11" t="s">
        <v>20</v>
      </c>
      <c r="O39" s="10" t="s">
        <v>107</v>
      </c>
      <c r="P39" s="10"/>
      <c r="Q39" s="10"/>
      <c r="R39" s="18">
        <f>102</f>
        <v>102</v>
      </c>
      <c r="S39" s="18"/>
      <c r="T39" s="18"/>
      <c r="U39" s="18"/>
      <c r="V39" s="15" t="s">
        <v>116</v>
      </c>
    </row>
    <row r="40" spans="1:22" s="1" customFormat="1" ht="24" customHeight="1">
      <c r="A40" s="15" t="s">
        <v>117</v>
      </c>
      <c r="B40" s="16" t="s">
        <v>106</v>
      </c>
      <c r="C40" s="16"/>
      <c r="D40" s="16"/>
      <c r="E40" s="16"/>
      <c r="F40" s="16"/>
      <c r="G40" s="25" t="s">
        <v>237</v>
      </c>
      <c r="H40" s="26"/>
      <c r="I40" s="26"/>
      <c r="J40" s="26"/>
      <c r="K40" s="26"/>
      <c r="L40" s="26"/>
      <c r="M40" s="27"/>
      <c r="N40" s="11" t="s">
        <v>20</v>
      </c>
      <c r="O40" s="10" t="s">
        <v>107</v>
      </c>
      <c r="P40" s="10"/>
      <c r="Q40" s="10"/>
      <c r="R40" s="18">
        <f>263</f>
        <v>263</v>
      </c>
      <c r="S40" s="18"/>
      <c r="T40" s="18"/>
      <c r="U40" s="18"/>
      <c r="V40" s="15" t="s">
        <v>118</v>
      </c>
    </row>
    <row r="41" spans="1:22" s="1" customFormat="1" ht="24" customHeight="1">
      <c r="A41" s="15" t="s">
        <v>119</v>
      </c>
      <c r="B41" s="16" t="s">
        <v>120</v>
      </c>
      <c r="C41" s="16"/>
      <c r="D41" s="16"/>
      <c r="E41" s="16"/>
      <c r="F41" s="16"/>
      <c r="G41" s="17" t="s">
        <v>26</v>
      </c>
      <c r="H41" s="17"/>
      <c r="I41" s="17"/>
      <c r="J41" s="17"/>
      <c r="K41" s="17"/>
      <c r="L41" s="17"/>
      <c r="M41" s="17"/>
      <c r="N41" s="11" t="s">
        <v>121</v>
      </c>
      <c r="O41" s="10" t="s">
        <v>122</v>
      </c>
      <c r="P41" s="10"/>
      <c r="Q41" s="10"/>
      <c r="R41" s="18">
        <f>5220</f>
        <v>5220</v>
      </c>
      <c r="S41" s="18"/>
      <c r="T41" s="18"/>
      <c r="U41" s="18"/>
      <c r="V41" s="15" t="s">
        <v>123</v>
      </c>
    </row>
    <row r="42" spans="1:22" s="1" customFormat="1" ht="24" customHeight="1">
      <c r="A42" s="15" t="s">
        <v>124</v>
      </c>
      <c r="B42" s="16" t="s">
        <v>125</v>
      </c>
      <c r="C42" s="16"/>
      <c r="D42" s="16"/>
      <c r="E42" s="16"/>
      <c r="F42" s="16"/>
      <c r="G42" s="17" t="s">
        <v>26</v>
      </c>
      <c r="H42" s="17"/>
      <c r="I42" s="17"/>
      <c r="J42" s="17"/>
      <c r="K42" s="17"/>
      <c r="L42" s="17"/>
      <c r="M42" s="17"/>
      <c r="N42" s="11" t="s">
        <v>126</v>
      </c>
      <c r="O42" s="10" t="s">
        <v>127</v>
      </c>
      <c r="P42" s="10"/>
      <c r="Q42" s="10"/>
      <c r="R42" s="18">
        <f>3552</f>
        <v>3552</v>
      </c>
      <c r="S42" s="18"/>
      <c r="T42" s="18"/>
      <c r="U42" s="18"/>
      <c r="V42" s="15" t="s">
        <v>128</v>
      </c>
    </row>
    <row r="43" spans="1:22" s="1" customFormat="1" ht="24" customHeight="1">
      <c r="A43" s="15" t="s">
        <v>129</v>
      </c>
      <c r="B43" s="16" t="s">
        <v>130</v>
      </c>
      <c r="C43" s="16"/>
      <c r="D43" s="16"/>
      <c r="E43" s="16"/>
      <c r="F43" s="16"/>
      <c r="G43" s="17" t="s">
        <v>131</v>
      </c>
      <c r="H43" s="17"/>
      <c r="I43" s="17"/>
      <c r="J43" s="17"/>
      <c r="K43" s="17"/>
      <c r="L43" s="17"/>
      <c r="M43" s="17"/>
      <c r="N43" s="11" t="s">
        <v>132</v>
      </c>
      <c r="O43" s="10" t="s">
        <v>127</v>
      </c>
      <c r="P43" s="10"/>
      <c r="Q43" s="10"/>
      <c r="R43" s="18">
        <f>6754.5</f>
        <v>6754.5</v>
      </c>
      <c r="S43" s="18"/>
      <c r="T43" s="18"/>
      <c r="U43" s="18"/>
      <c r="V43" s="15" t="s">
        <v>128</v>
      </c>
    </row>
    <row r="44" spans="1:22" s="1" customFormat="1" ht="33.75" customHeight="1">
      <c r="A44" s="15" t="s">
        <v>133</v>
      </c>
      <c r="B44" s="16" t="s">
        <v>35</v>
      </c>
      <c r="C44" s="16"/>
      <c r="D44" s="16"/>
      <c r="E44" s="16"/>
      <c r="F44" s="16"/>
      <c r="G44" s="25" t="s">
        <v>235</v>
      </c>
      <c r="H44" s="26"/>
      <c r="I44" s="26"/>
      <c r="J44" s="26"/>
      <c r="K44" s="26"/>
      <c r="L44" s="26"/>
      <c r="M44" s="27"/>
      <c r="N44" s="11" t="s">
        <v>134</v>
      </c>
      <c r="O44" s="10" t="s">
        <v>135</v>
      </c>
      <c r="P44" s="10"/>
      <c r="Q44" s="10"/>
      <c r="R44" s="18">
        <f>911</f>
        <v>911</v>
      </c>
      <c r="S44" s="18"/>
      <c r="T44" s="18"/>
      <c r="U44" s="18"/>
      <c r="V44" s="15" t="s">
        <v>39</v>
      </c>
    </row>
    <row r="45" spans="1:22" s="1" customFormat="1" ht="33.75" customHeight="1">
      <c r="A45" s="15" t="s">
        <v>136</v>
      </c>
      <c r="B45" s="16" t="s">
        <v>35</v>
      </c>
      <c r="C45" s="16"/>
      <c r="D45" s="16"/>
      <c r="E45" s="16"/>
      <c r="F45" s="16"/>
      <c r="G45" s="25" t="s">
        <v>235</v>
      </c>
      <c r="H45" s="26"/>
      <c r="I45" s="26"/>
      <c r="J45" s="26"/>
      <c r="K45" s="26"/>
      <c r="L45" s="26"/>
      <c r="M45" s="27"/>
      <c r="N45" s="11" t="s">
        <v>137</v>
      </c>
      <c r="O45" s="10" t="s">
        <v>135</v>
      </c>
      <c r="P45" s="10"/>
      <c r="Q45" s="10"/>
      <c r="R45" s="18">
        <f>2300</f>
        <v>2300</v>
      </c>
      <c r="S45" s="18"/>
      <c r="T45" s="18"/>
      <c r="U45" s="18"/>
      <c r="V45" s="15" t="s">
        <v>41</v>
      </c>
    </row>
    <row r="46" spans="1:22" s="1" customFormat="1" ht="33.75" customHeight="1">
      <c r="A46" s="15" t="s">
        <v>138</v>
      </c>
      <c r="B46" s="16" t="s">
        <v>35</v>
      </c>
      <c r="C46" s="16"/>
      <c r="D46" s="16"/>
      <c r="E46" s="16"/>
      <c r="F46" s="16"/>
      <c r="G46" s="25" t="s">
        <v>235</v>
      </c>
      <c r="H46" s="26"/>
      <c r="I46" s="26"/>
      <c r="J46" s="26"/>
      <c r="K46" s="26"/>
      <c r="L46" s="26"/>
      <c r="M46" s="27"/>
      <c r="N46" s="11" t="s">
        <v>139</v>
      </c>
      <c r="O46" s="10" t="s">
        <v>135</v>
      </c>
      <c r="P46" s="10"/>
      <c r="Q46" s="10"/>
      <c r="R46" s="18">
        <f>1987</f>
        <v>1987</v>
      </c>
      <c r="S46" s="18"/>
      <c r="T46" s="18"/>
      <c r="U46" s="18"/>
      <c r="V46" s="15" t="s">
        <v>43</v>
      </c>
    </row>
    <row r="47" spans="1:22" s="1" customFormat="1" ht="24" customHeight="1">
      <c r="A47" s="15" t="s">
        <v>140</v>
      </c>
      <c r="B47" s="16" t="s">
        <v>35</v>
      </c>
      <c r="C47" s="16"/>
      <c r="D47" s="16"/>
      <c r="E47" s="16"/>
      <c r="F47" s="16"/>
      <c r="G47" s="25" t="s">
        <v>235</v>
      </c>
      <c r="H47" s="26"/>
      <c r="I47" s="26"/>
      <c r="J47" s="26"/>
      <c r="K47" s="26"/>
      <c r="L47" s="26"/>
      <c r="M47" s="27"/>
      <c r="N47" s="11" t="s">
        <v>141</v>
      </c>
      <c r="O47" s="10" t="s">
        <v>135</v>
      </c>
      <c r="P47" s="10"/>
      <c r="Q47" s="10"/>
      <c r="R47" s="18">
        <f>1085.7</f>
        <v>1085.7</v>
      </c>
      <c r="S47" s="18"/>
      <c r="T47" s="18"/>
      <c r="U47" s="18"/>
      <c r="V47" s="15" t="s">
        <v>45</v>
      </c>
    </row>
    <row r="48" spans="1:22" s="1" customFormat="1" ht="24" customHeight="1">
      <c r="A48" s="15" t="s">
        <v>142</v>
      </c>
      <c r="B48" s="16" t="s">
        <v>35</v>
      </c>
      <c r="C48" s="16"/>
      <c r="D48" s="16"/>
      <c r="E48" s="16"/>
      <c r="F48" s="16"/>
      <c r="G48" s="25" t="s">
        <v>235</v>
      </c>
      <c r="H48" s="26"/>
      <c r="I48" s="26"/>
      <c r="J48" s="26"/>
      <c r="K48" s="26"/>
      <c r="L48" s="26"/>
      <c r="M48" s="27"/>
      <c r="N48" s="11" t="s">
        <v>143</v>
      </c>
      <c r="O48" s="10" t="s">
        <v>135</v>
      </c>
      <c r="P48" s="10"/>
      <c r="Q48" s="10"/>
      <c r="R48" s="18">
        <f>1324.4</f>
        <v>1324.4</v>
      </c>
      <c r="S48" s="18"/>
      <c r="T48" s="18"/>
      <c r="U48" s="18"/>
      <c r="V48" s="15" t="s">
        <v>47</v>
      </c>
    </row>
    <row r="49" spans="1:22" s="1" customFormat="1" ht="24" customHeight="1">
      <c r="A49" s="15" t="s">
        <v>144</v>
      </c>
      <c r="B49" s="16" t="s">
        <v>74</v>
      </c>
      <c r="C49" s="16"/>
      <c r="D49" s="16"/>
      <c r="E49" s="16"/>
      <c r="F49" s="16"/>
      <c r="G49" s="17" t="s">
        <v>26</v>
      </c>
      <c r="H49" s="17"/>
      <c r="I49" s="17"/>
      <c r="J49" s="17"/>
      <c r="K49" s="17"/>
      <c r="L49" s="17"/>
      <c r="M49" s="17"/>
      <c r="N49" s="11" t="s">
        <v>145</v>
      </c>
      <c r="O49" s="10" t="s">
        <v>146</v>
      </c>
      <c r="P49" s="10"/>
      <c r="Q49" s="10"/>
      <c r="R49" s="18">
        <f>2736</f>
        <v>2736</v>
      </c>
      <c r="S49" s="18"/>
      <c r="T49" s="18"/>
      <c r="U49" s="18"/>
      <c r="V49" s="15" t="s">
        <v>77</v>
      </c>
    </row>
    <row r="50" spans="1:22" s="1" customFormat="1" ht="33.75" customHeight="1" thickBot="1">
      <c r="A50" s="15" t="s">
        <v>147</v>
      </c>
      <c r="B50" s="16" t="s">
        <v>84</v>
      </c>
      <c r="C50" s="16"/>
      <c r="D50" s="16"/>
      <c r="E50" s="16"/>
      <c r="F50" s="16"/>
      <c r="G50" s="28" t="s">
        <v>236</v>
      </c>
      <c r="H50" s="29"/>
      <c r="I50" s="29"/>
      <c r="J50" s="29"/>
      <c r="K50" s="29"/>
      <c r="L50" s="29"/>
      <c r="M50" s="30"/>
      <c r="N50" s="11" t="s">
        <v>148</v>
      </c>
      <c r="O50" s="10" t="s">
        <v>146</v>
      </c>
      <c r="P50" s="10"/>
      <c r="Q50" s="10"/>
      <c r="R50" s="18">
        <f>2500</f>
        <v>2500</v>
      </c>
      <c r="S50" s="18"/>
      <c r="T50" s="18"/>
      <c r="U50" s="18"/>
      <c r="V50" s="15" t="s">
        <v>86</v>
      </c>
    </row>
    <row r="51" spans="1:22" s="1" customFormat="1" ht="33.75" customHeight="1" thickBot="1">
      <c r="A51" s="15" t="s">
        <v>149</v>
      </c>
      <c r="B51" s="16" t="s">
        <v>84</v>
      </c>
      <c r="C51" s="16"/>
      <c r="D51" s="16"/>
      <c r="E51" s="16"/>
      <c r="F51" s="16"/>
      <c r="G51" s="28" t="s">
        <v>236</v>
      </c>
      <c r="H51" s="29"/>
      <c r="I51" s="29"/>
      <c r="J51" s="29"/>
      <c r="K51" s="29"/>
      <c r="L51" s="29"/>
      <c r="M51" s="30"/>
      <c r="N51" s="11" t="s">
        <v>148</v>
      </c>
      <c r="O51" s="10" t="s">
        <v>146</v>
      </c>
      <c r="P51" s="10"/>
      <c r="Q51" s="10"/>
      <c r="R51" s="18">
        <f>2500</f>
        <v>2500</v>
      </c>
      <c r="S51" s="18"/>
      <c r="T51" s="18"/>
      <c r="U51" s="18"/>
      <c r="V51" s="15" t="s">
        <v>88</v>
      </c>
    </row>
    <row r="52" spans="1:22" s="1" customFormat="1" ht="33.75" customHeight="1">
      <c r="A52" s="15" t="s">
        <v>150</v>
      </c>
      <c r="B52" s="16" t="s">
        <v>25</v>
      </c>
      <c r="C52" s="16"/>
      <c r="D52" s="16"/>
      <c r="E52" s="16"/>
      <c r="F52" s="16"/>
      <c r="G52" s="17" t="s">
        <v>26</v>
      </c>
      <c r="H52" s="17"/>
      <c r="I52" s="17"/>
      <c r="J52" s="17"/>
      <c r="K52" s="17"/>
      <c r="L52" s="17"/>
      <c r="M52" s="17"/>
      <c r="N52" s="11" t="s">
        <v>151</v>
      </c>
      <c r="O52" s="10" t="s">
        <v>152</v>
      </c>
      <c r="P52" s="10"/>
      <c r="Q52" s="10"/>
      <c r="R52" s="18">
        <f>608.61</f>
        <v>608.61</v>
      </c>
      <c r="S52" s="18"/>
      <c r="T52" s="18"/>
      <c r="U52" s="18"/>
      <c r="V52" s="15" t="s">
        <v>29</v>
      </c>
    </row>
    <row r="53" spans="1:22" s="1" customFormat="1" ht="45" customHeight="1">
      <c r="A53" s="15" t="s">
        <v>153</v>
      </c>
      <c r="B53" s="16" t="s">
        <v>103</v>
      </c>
      <c r="C53" s="16"/>
      <c r="D53" s="16"/>
      <c r="E53" s="16"/>
      <c r="F53" s="16"/>
      <c r="G53" s="17" t="s">
        <v>36</v>
      </c>
      <c r="H53" s="17"/>
      <c r="I53" s="17"/>
      <c r="J53" s="17"/>
      <c r="K53" s="17"/>
      <c r="L53" s="17"/>
      <c r="M53" s="17"/>
      <c r="N53" s="11" t="s">
        <v>154</v>
      </c>
      <c r="O53" s="10" t="s">
        <v>155</v>
      </c>
      <c r="P53" s="10"/>
      <c r="Q53" s="10"/>
      <c r="R53" s="18">
        <f>81713.85</f>
        <v>81713.85</v>
      </c>
      <c r="S53" s="18"/>
      <c r="T53" s="18"/>
      <c r="U53" s="18"/>
      <c r="V53" s="15" t="s">
        <v>105</v>
      </c>
    </row>
    <row r="54" spans="1:22" s="1" customFormat="1" ht="24" customHeight="1">
      <c r="A54" s="15" t="s">
        <v>156</v>
      </c>
      <c r="B54" s="16" t="s">
        <v>157</v>
      </c>
      <c r="C54" s="16"/>
      <c r="D54" s="16"/>
      <c r="E54" s="16"/>
      <c r="F54" s="16"/>
      <c r="G54" s="17" t="s">
        <v>26</v>
      </c>
      <c r="H54" s="17"/>
      <c r="I54" s="17"/>
      <c r="J54" s="17"/>
      <c r="K54" s="17"/>
      <c r="L54" s="17"/>
      <c r="M54" s="17"/>
      <c r="N54" s="11" t="s">
        <v>158</v>
      </c>
      <c r="O54" s="10" t="s">
        <v>159</v>
      </c>
      <c r="P54" s="10"/>
      <c r="Q54" s="10"/>
      <c r="R54" s="18">
        <f>21571.62</f>
        <v>21571.62</v>
      </c>
      <c r="S54" s="18"/>
      <c r="T54" s="18"/>
      <c r="U54" s="18"/>
      <c r="V54" s="15" t="s">
        <v>160</v>
      </c>
    </row>
    <row r="55" spans="1:22" s="1" customFormat="1" ht="45" customHeight="1">
      <c r="A55" s="15" t="s">
        <v>161</v>
      </c>
      <c r="B55" s="16" t="s">
        <v>162</v>
      </c>
      <c r="C55" s="16"/>
      <c r="D55" s="16"/>
      <c r="E55" s="16"/>
      <c r="F55" s="16"/>
      <c r="G55" s="17" t="s">
        <v>26</v>
      </c>
      <c r="H55" s="17"/>
      <c r="I55" s="17"/>
      <c r="J55" s="17"/>
      <c r="K55" s="17"/>
      <c r="L55" s="17"/>
      <c r="M55" s="17"/>
      <c r="N55" s="11" t="s">
        <v>16</v>
      </c>
      <c r="O55" s="10" t="s">
        <v>163</v>
      </c>
      <c r="P55" s="10"/>
      <c r="Q55" s="10"/>
      <c r="R55" s="18">
        <f>145000</f>
        <v>145000</v>
      </c>
      <c r="S55" s="18"/>
      <c r="T55" s="18"/>
      <c r="U55" s="18"/>
      <c r="V55" s="15" t="s">
        <v>164</v>
      </c>
    </row>
    <row r="56" spans="1:22" s="1" customFormat="1" ht="24" customHeight="1">
      <c r="A56" s="15" t="s">
        <v>104</v>
      </c>
      <c r="B56" s="16" t="s">
        <v>162</v>
      </c>
      <c r="C56" s="16"/>
      <c r="D56" s="16"/>
      <c r="E56" s="16"/>
      <c r="F56" s="16"/>
      <c r="G56" s="17" t="s">
        <v>26</v>
      </c>
      <c r="H56" s="17"/>
      <c r="I56" s="17"/>
      <c r="J56" s="17"/>
      <c r="K56" s="17"/>
      <c r="L56" s="17"/>
      <c r="M56" s="17"/>
      <c r="N56" s="11" t="s">
        <v>17</v>
      </c>
      <c r="O56" s="10" t="s">
        <v>163</v>
      </c>
      <c r="P56" s="10"/>
      <c r="Q56" s="10"/>
      <c r="R56" s="18">
        <f>315000</f>
        <v>315000</v>
      </c>
      <c r="S56" s="18"/>
      <c r="T56" s="18"/>
      <c r="U56" s="18"/>
      <c r="V56" s="15" t="s">
        <v>165</v>
      </c>
    </row>
    <row r="57" spans="1:22" s="1" customFormat="1" ht="33.75" customHeight="1">
      <c r="A57" s="15" t="s">
        <v>66</v>
      </c>
      <c r="B57" s="16" t="s">
        <v>79</v>
      </c>
      <c r="C57" s="16"/>
      <c r="D57" s="16"/>
      <c r="E57" s="16"/>
      <c r="F57" s="16"/>
      <c r="G57" s="17" t="s">
        <v>36</v>
      </c>
      <c r="H57" s="17"/>
      <c r="I57" s="17"/>
      <c r="J57" s="17"/>
      <c r="K57" s="17"/>
      <c r="L57" s="17"/>
      <c r="M57" s="17"/>
      <c r="N57" s="11" t="s">
        <v>166</v>
      </c>
      <c r="O57" s="10" t="s">
        <v>167</v>
      </c>
      <c r="P57" s="10"/>
      <c r="Q57" s="10"/>
      <c r="R57" s="18">
        <f>770</f>
        <v>770</v>
      </c>
      <c r="S57" s="18"/>
      <c r="T57" s="18"/>
      <c r="U57" s="18"/>
      <c r="V57" s="15" t="s">
        <v>82</v>
      </c>
    </row>
    <row r="58" spans="1:22" s="1" customFormat="1" ht="24" customHeight="1">
      <c r="A58" s="15" t="s">
        <v>168</v>
      </c>
      <c r="B58" s="16" t="s">
        <v>125</v>
      </c>
      <c r="C58" s="16"/>
      <c r="D58" s="16"/>
      <c r="E58" s="16"/>
      <c r="F58" s="16"/>
      <c r="G58" s="17" t="s">
        <v>26</v>
      </c>
      <c r="H58" s="17"/>
      <c r="I58" s="17"/>
      <c r="J58" s="17"/>
      <c r="K58" s="17"/>
      <c r="L58" s="17"/>
      <c r="M58" s="17"/>
      <c r="N58" s="11" t="s">
        <v>97</v>
      </c>
      <c r="O58" s="10" t="s">
        <v>167</v>
      </c>
      <c r="P58" s="10"/>
      <c r="Q58" s="10"/>
      <c r="R58" s="18">
        <f>6594</f>
        <v>6594</v>
      </c>
      <c r="S58" s="18"/>
      <c r="T58" s="18"/>
      <c r="U58" s="18"/>
      <c r="V58" s="15" t="s">
        <v>128</v>
      </c>
    </row>
    <row r="59" spans="1:22" s="1" customFormat="1" ht="24" customHeight="1">
      <c r="A59" s="15" t="s">
        <v>169</v>
      </c>
      <c r="B59" s="16" t="s">
        <v>130</v>
      </c>
      <c r="C59" s="16"/>
      <c r="D59" s="16"/>
      <c r="E59" s="16"/>
      <c r="F59" s="16"/>
      <c r="G59" s="17" t="s">
        <v>131</v>
      </c>
      <c r="H59" s="17"/>
      <c r="I59" s="17"/>
      <c r="J59" s="17"/>
      <c r="K59" s="17"/>
      <c r="L59" s="17"/>
      <c r="M59" s="17"/>
      <c r="N59" s="11" t="s">
        <v>170</v>
      </c>
      <c r="O59" s="10" t="s">
        <v>167</v>
      </c>
      <c r="P59" s="10"/>
      <c r="Q59" s="10"/>
      <c r="R59" s="18">
        <f>6344.5</f>
        <v>6344.5</v>
      </c>
      <c r="S59" s="18"/>
      <c r="T59" s="18"/>
      <c r="U59" s="18"/>
      <c r="V59" s="15" t="s">
        <v>128</v>
      </c>
    </row>
    <row r="60" spans="1:22" s="1" customFormat="1" ht="24" customHeight="1">
      <c r="A60" s="15" t="s">
        <v>171</v>
      </c>
      <c r="B60" s="16" t="s">
        <v>35</v>
      </c>
      <c r="C60" s="16"/>
      <c r="D60" s="16"/>
      <c r="E60" s="16"/>
      <c r="F60" s="16"/>
      <c r="G60" s="25" t="s">
        <v>235</v>
      </c>
      <c r="H60" s="26"/>
      <c r="I60" s="26"/>
      <c r="J60" s="26"/>
      <c r="K60" s="26"/>
      <c r="L60" s="26"/>
      <c r="M60" s="27"/>
      <c r="N60" s="11" t="s">
        <v>172</v>
      </c>
      <c r="O60" s="10" t="s">
        <v>173</v>
      </c>
      <c r="P60" s="10"/>
      <c r="Q60" s="10"/>
      <c r="R60" s="18">
        <f>1386</f>
        <v>1386</v>
      </c>
      <c r="S60" s="18"/>
      <c r="T60" s="18"/>
      <c r="U60" s="18"/>
      <c r="V60" s="15" t="s">
        <v>47</v>
      </c>
    </row>
    <row r="61" spans="1:22" s="1" customFormat="1" ht="33.75" customHeight="1">
      <c r="A61" s="15" t="s">
        <v>174</v>
      </c>
      <c r="B61" s="16" t="s">
        <v>35</v>
      </c>
      <c r="C61" s="16"/>
      <c r="D61" s="16"/>
      <c r="E61" s="16"/>
      <c r="F61" s="16"/>
      <c r="G61" s="25" t="s">
        <v>235</v>
      </c>
      <c r="H61" s="26"/>
      <c r="I61" s="26"/>
      <c r="J61" s="26"/>
      <c r="K61" s="26"/>
      <c r="L61" s="26"/>
      <c r="M61" s="27"/>
      <c r="N61" s="11" t="s">
        <v>175</v>
      </c>
      <c r="O61" s="10" t="s">
        <v>176</v>
      </c>
      <c r="P61" s="10"/>
      <c r="Q61" s="10"/>
      <c r="R61" s="18">
        <f>911</f>
        <v>911</v>
      </c>
      <c r="S61" s="18"/>
      <c r="T61" s="18"/>
      <c r="U61" s="18"/>
      <c r="V61" s="15" t="s">
        <v>39</v>
      </c>
    </row>
    <row r="62" spans="1:22" s="1" customFormat="1" ht="33.75" customHeight="1">
      <c r="A62" s="15" t="s">
        <v>177</v>
      </c>
      <c r="B62" s="16" t="s">
        <v>35</v>
      </c>
      <c r="C62" s="16"/>
      <c r="D62" s="16"/>
      <c r="E62" s="16"/>
      <c r="F62" s="16"/>
      <c r="G62" s="25" t="s">
        <v>235</v>
      </c>
      <c r="H62" s="26"/>
      <c r="I62" s="26"/>
      <c r="J62" s="26"/>
      <c r="K62" s="26"/>
      <c r="L62" s="26"/>
      <c r="M62" s="27"/>
      <c r="N62" s="11" t="s">
        <v>178</v>
      </c>
      <c r="O62" s="10" t="s">
        <v>176</v>
      </c>
      <c r="P62" s="10"/>
      <c r="Q62" s="10"/>
      <c r="R62" s="18">
        <f>2300</f>
        <v>2300</v>
      </c>
      <c r="S62" s="18"/>
      <c r="T62" s="18"/>
      <c r="U62" s="18"/>
      <c r="V62" s="15" t="s">
        <v>41</v>
      </c>
    </row>
    <row r="63" spans="1:22" s="1" customFormat="1" ht="33.75" customHeight="1">
      <c r="A63" s="15" t="s">
        <v>154</v>
      </c>
      <c r="B63" s="16" t="s">
        <v>35</v>
      </c>
      <c r="C63" s="16"/>
      <c r="D63" s="16"/>
      <c r="E63" s="16"/>
      <c r="F63" s="16"/>
      <c r="G63" s="25" t="s">
        <v>235</v>
      </c>
      <c r="H63" s="26"/>
      <c r="I63" s="26"/>
      <c r="J63" s="26"/>
      <c r="K63" s="26"/>
      <c r="L63" s="26"/>
      <c r="M63" s="27"/>
      <c r="N63" s="11" t="s">
        <v>179</v>
      </c>
      <c r="O63" s="10" t="s">
        <v>176</v>
      </c>
      <c r="P63" s="10"/>
      <c r="Q63" s="10"/>
      <c r="R63" s="18">
        <f>1987</f>
        <v>1987</v>
      </c>
      <c r="S63" s="18"/>
      <c r="T63" s="18"/>
      <c r="U63" s="18"/>
      <c r="V63" s="15" t="s">
        <v>43</v>
      </c>
    </row>
    <row r="64" spans="1:22" s="1" customFormat="1" ht="24" customHeight="1">
      <c r="A64" s="15" t="s">
        <v>180</v>
      </c>
      <c r="B64" s="16" t="s">
        <v>35</v>
      </c>
      <c r="C64" s="16"/>
      <c r="D64" s="16"/>
      <c r="E64" s="16"/>
      <c r="F64" s="16"/>
      <c r="G64" s="25" t="s">
        <v>235</v>
      </c>
      <c r="H64" s="26"/>
      <c r="I64" s="26"/>
      <c r="J64" s="26"/>
      <c r="K64" s="26"/>
      <c r="L64" s="26"/>
      <c r="M64" s="27"/>
      <c r="N64" s="11" t="s">
        <v>181</v>
      </c>
      <c r="O64" s="10" t="s">
        <v>176</v>
      </c>
      <c r="P64" s="10"/>
      <c r="Q64" s="10"/>
      <c r="R64" s="18">
        <f>1224.3</f>
        <v>1224.3</v>
      </c>
      <c r="S64" s="18"/>
      <c r="T64" s="18"/>
      <c r="U64" s="18"/>
      <c r="V64" s="15" t="s">
        <v>45</v>
      </c>
    </row>
    <row r="65" spans="1:22" s="1" customFormat="1" ht="24" customHeight="1">
      <c r="A65" s="15" t="s">
        <v>182</v>
      </c>
      <c r="B65" s="16" t="s">
        <v>183</v>
      </c>
      <c r="C65" s="16"/>
      <c r="D65" s="16"/>
      <c r="E65" s="16"/>
      <c r="F65" s="16"/>
      <c r="G65" s="17" t="s">
        <v>31</v>
      </c>
      <c r="H65" s="17"/>
      <c r="I65" s="17"/>
      <c r="J65" s="17"/>
      <c r="K65" s="17"/>
      <c r="L65" s="17"/>
      <c r="M65" s="17"/>
      <c r="N65" s="11" t="s">
        <v>177</v>
      </c>
      <c r="O65" s="10" t="s">
        <v>184</v>
      </c>
      <c r="P65" s="10"/>
      <c r="Q65" s="10"/>
      <c r="R65" s="18">
        <f>2720</f>
        <v>2720</v>
      </c>
      <c r="S65" s="18"/>
      <c r="T65" s="18"/>
      <c r="U65" s="18"/>
      <c r="V65" s="15" t="s">
        <v>185</v>
      </c>
    </row>
    <row r="66" spans="1:22" s="1" customFormat="1" ht="33.75" customHeight="1">
      <c r="A66" s="15" t="s">
        <v>186</v>
      </c>
      <c r="B66" s="16" t="s">
        <v>187</v>
      </c>
      <c r="C66" s="16"/>
      <c r="D66" s="16"/>
      <c r="E66" s="16"/>
      <c r="F66" s="16"/>
      <c r="G66" s="17" t="s">
        <v>31</v>
      </c>
      <c r="H66" s="17"/>
      <c r="I66" s="17"/>
      <c r="J66" s="17"/>
      <c r="K66" s="17"/>
      <c r="L66" s="17"/>
      <c r="M66" s="17"/>
      <c r="N66" s="11" t="s">
        <v>188</v>
      </c>
      <c r="O66" s="10" t="s">
        <v>189</v>
      </c>
      <c r="P66" s="10"/>
      <c r="Q66" s="10"/>
      <c r="R66" s="18">
        <f>1800</f>
        <v>1800</v>
      </c>
      <c r="S66" s="18"/>
      <c r="T66" s="18"/>
      <c r="U66" s="18"/>
      <c r="V66" s="15" t="s">
        <v>190</v>
      </c>
    </row>
    <row r="67" spans="1:22" s="1" customFormat="1" ht="24" customHeight="1">
      <c r="A67" s="15" t="s">
        <v>191</v>
      </c>
      <c r="B67" s="16" t="s">
        <v>74</v>
      </c>
      <c r="C67" s="16"/>
      <c r="D67" s="16"/>
      <c r="E67" s="16"/>
      <c r="F67" s="16"/>
      <c r="G67" s="17" t="s">
        <v>26</v>
      </c>
      <c r="H67" s="17"/>
      <c r="I67" s="17"/>
      <c r="J67" s="17"/>
      <c r="K67" s="17"/>
      <c r="L67" s="17"/>
      <c r="M67" s="17"/>
      <c r="N67" s="11" t="s">
        <v>192</v>
      </c>
      <c r="O67" s="10" t="s">
        <v>189</v>
      </c>
      <c r="P67" s="10"/>
      <c r="Q67" s="10"/>
      <c r="R67" s="18">
        <f>2769.21</f>
        <v>2769.21</v>
      </c>
      <c r="S67" s="18"/>
      <c r="T67" s="18"/>
      <c r="U67" s="18"/>
      <c r="V67" s="15" t="s">
        <v>77</v>
      </c>
    </row>
    <row r="68" spans="1:22" s="1" customFormat="1" ht="33.75" customHeight="1">
      <c r="A68" s="15" t="s">
        <v>193</v>
      </c>
      <c r="B68" s="16" t="s">
        <v>194</v>
      </c>
      <c r="C68" s="16"/>
      <c r="D68" s="16"/>
      <c r="E68" s="16"/>
      <c r="F68" s="16"/>
      <c r="G68" s="17" t="s">
        <v>36</v>
      </c>
      <c r="H68" s="17"/>
      <c r="I68" s="17"/>
      <c r="J68" s="17"/>
      <c r="K68" s="17"/>
      <c r="L68" s="17"/>
      <c r="M68" s="17"/>
      <c r="N68" s="11" t="s">
        <v>195</v>
      </c>
      <c r="O68" s="10" t="s">
        <v>189</v>
      </c>
      <c r="P68" s="10"/>
      <c r="Q68" s="10"/>
      <c r="R68" s="18">
        <f>4310</f>
        <v>4310</v>
      </c>
      <c r="S68" s="18"/>
      <c r="T68" s="18"/>
      <c r="U68" s="18"/>
      <c r="V68" s="15" t="s">
        <v>196</v>
      </c>
    </row>
    <row r="69" spans="1:22" s="1" customFormat="1" ht="33.75" customHeight="1" thickBot="1">
      <c r="A69" s="15" t="s">
        <v>197</v>
      </c>
      <c r="B69" s="16" t="s">
        <v>84</v>
      </c>
      <c r="C69" s="16"/>
      <c r="D69" s="16"/>
      <c r="E69" s="16"/>
      <c r="F69" s="16"/>
      <c r="G69" s="28" t="s">
        <v>236</v>
      </c>
      <c r="H69" s="29"/>
      <c r="I69" s="29"/>
      <c r="J69" s="29"/>
      <c r="K69" s="29"/>
      <c r="L69" s="29"/>
      <c r="M69" s="30"/>
      <c r="N69" s="11" t="s">
        <v>198</v>
      </c>
      <c r="O69" s="10" t="s">
        <v>189</v>
      </c>
      <c r="P69" s="10"/>
      <c r="Q69" s="10"/>
      <c r="R69" s="18">
        <f>2500</f>
        <v>2500</v>
      </c>
      <c r="S69" s="18"/>
      <c r="T69" s="18"/>
      <c r="U69" s="18"/>
      <c r="V69" s="15" t="s">
        <v>86</v>
      </c>
    </row>
    <row r="70" spans="1:22" s="1" customFormat="1" ht="33.75" customHeight="1" thickBot="1">
      <c r="A70" s="15" t="s">
        <v>199</v>
      </c>
      <c r="B70" s="16" t="s">
        <v>84</v>
      </c>
      <c r="C70" s="16"/>
      <c r="D70" s="16"/>
      <c r="E70" s="16"/>
      <c r="F70" s="16"/>
      <c r="G70" s="28" t="s">
        <v>236</v>
      </c>
      <c r="H70" s="29"/>
      <c r="I70" s="29"/>
      <c r="J70" s="29"/>
      <c r="K70" s="29"/>
      <c r="L70" s="29"/>
      <c r="M70" s="30"/>
      <c r="N70" s="11" t="s">
        <v>198</v>
      </c>
      <c r="O70" s="10" t="s">
        <v>189</v>
      </c>
      <c r="P70" s="10"/>
      <c r="Q70" s="10"/>
      <c r="R70" s="18">
        <f>2500</f>
        <v>2500</v>
      </c>
      <c r="S70" s="18"/>
      <c r="T70" s="18"/>
      <c r="U70" s="18"/>
      <c r="V70" s="15" t="s">
        <v>88</v>
      </c>
    </row>
    <row r="71" spans="1:22" s="1" customFormat="1" ht="33.75" customHeight="1">
      <c r="A71" s="15" t="s">
        <v>200</v>
      </c>
      <c r="B71" s="16" t="s">
        <v>25</v>
      </c>
      <c r="C71" s="16"/>
      <c r="D71" s="16"/>
      <c r="E71" s="16"/>
      <c r="F71" s="16"/>
      <c r="G71" s="17" t="s">
        <v>26</v>
      </c>
      <c r="H71" s="17"/>
      <c r="I71" s="17"/>
      <c r="J71" s="17"/>
      <c r="K71" s="17"/>
      <c r="L71" s="17"/>
      <c r="M71" s="17"/>
      <c r="N71" s="11" t="s">
        <v>201</v>
      </c>
      <c r="O71" s="10" t="s">
        <v>202</v>
      </c>
      <c r="P71" s="10"/>
      <c r="Q71" s="10"/>
      <c r="R71" s="18">
        <f>608.61</f>
        <v>608.61</v>
      </c>
      <c r="S71" s="18"/>
      <c r="T71" s="18"/>
      <c r="U71" s="18"/>
      <c r="V71" s="15" t="s">
        <v>29</v>
      </c>
    </row>
    <row r="72" spans="1:22" s="1" customFormat="1" ht="33.75" customHeight="1">
      <c r="A72" s="15" t="s">
        <v>203</v>
      </c>
      <c r="B72" s="16" t="s">
        <v>79</v>
      </c>
      <c r="C72" s="16"/>
      <c r="D72" s="16"/>
      <c r="E72" s="16"/>
      <c r="F72" s="16"/>
      <c r="G72" s="17" t="s">
        <v>36</v>
      </c>
      <c r="H72" s="17"/>
      <c r="I72" s="17"/>
      <c r="J72" s="17"/>
      <c r="K72" s="17"/>
      <c r="L72" s="17"/>
      <c r="M72" s="17"/>
      <c r="N72" s="11" t="s">
        <v>204</v>
      </c>
      <c r="O72" s="10" t="s">
        <v>205</v>
      </c>
      <c r="P72" s="10"/>
      <c r="Q72" s="10"/>
      <c r="R72" s="18">
        <f>980</f>
        <v>980</v>
      </c>
      <c r="S72" s="18"/>
      <c r="T72" s="18"/>
      <c r="U72" s="18"/>
      <c r="V72" s="15" t="s">
        <v>82</v>
      </c>
    </row>
    <row r="73" spans="1:22" s="1" customFormat="1" ht="45" customHeight="1">
      <c r="A73" s="15" t="s">
        <v>206</v>
      </c>
      <c r="B73" s="16" t="s">
        <v>103</v>
      </c>
      <c r="C73" s="16"/>
      <c r="D73" s="16"/>
      <c r="E73" s="16"/>
      <c r="F73" s="16"/>
      <c r="G73" s="17" t="s">
        <v>36</v>
      </c>
      <c r="H73" s="17"/>
      <c r="I73" s="17"/>
      <c r="J73" s="17"/>
      <c r="K73" s="17"/>
      <c r="L73" s="17"/>
      <c r="M73" s="17"/>
      <c r="N73" s="11" t="s">
        <v>200</v>
      </c>
      <c r="O73" s="10" t="s">
        <v>207</v>
      </c>
      <c r="P73" s="10"/>
      <c r="Q73" s="10"/>
      <c r="R73" s="18">
        <f>62560.38</f>
        <v>62560.38</v>
      </c>
      <c r="S73" s="18"/>
      <c r="T73" s="18"/>
      <c r="U73" s="18"/>
      <c r="V73" s="15" t="s">
        <v>105</v>
      </c>
    </row>
    <row r="74" spans="1:22" s="1" customFormat="1" ht="24" customHeight="1">
      <c r="A74" s="15" t="s">
        <v>208</v>
      </c>
      <c r="B74" s="16" t="s">
        <v>157</v>
      </c>
      <c r="C74" s="16"/>
      <c r="D74" s="16"/>
      <c r="E74" s="16"/>
      <c r="F74" s="16"/>
      <c r="G74" s="17" t="s">
        <v>26</v>
      </c>
      <c r="H74" s="17"/>
      <c r="I74" s="17"/>
      <c r="J74" s="17"/>
      <c r="K74" s="17"/>
      <c r="L74" s="17"/>
      <c r="M74" s="17"/>
      <c r="N74" s="11" t="s">
        <v>209</v>
      </c>
      <c r="O74" s="10" t="s">
        <v>210</v>
      </c>
      <c r="P74" s="10"/>
      <c r="Q74" s="10"/>
      <c r="R74" s="18">
        <f>20745.16</f>
        <v>20745.16</v>
      </c>
      <c r="S74" s="18"/>
      <c r="T74" s="18"/>
      <c r="U74" s="18"/>
      <c r="V74" s="15" t="s">
        <v>160</v>
      </c>
    </row>
    <row r="75" spans="1:22" s="1" customFormat="1" ht="24" customHeight="1">
      <c r="A75" s="15" t="s">
        <v>211</v>
      </c>
      <c r="B75" s="16" t="s">
        <v>54</v>
      </c>
      <c r="C75" s="16"/>
      <c r="D75" s="16"/>
      <c r="E75" s="16"/>
      <c r="F75" s="16"/>
      <c r="G75" s="17" t="s">
        <v>31</v>
      </c>
      <c r="H75" s="17"/>
      <c r="I75" s="17"/>
      <c r="J75" s="17"/>
      <c r="K75" s="17"/>
      <c r="L75" s="17"/>
      <c r="M75" s="17"/>
      <c r="N75" s="11" t="s">
        <v>212</v>
      </c>
      <c r="O75" s="10" t="s">
        <v>213</v>
      </c>
      <c r="P75" s="10"/>
      <c r="Q75" s="10"/>
      <c r="R75" s="18">
        <f>25</f>
        <v>25</v>
      </c>
      <c r="S75" s="18"/>
      <c r="T75" s="18"/>
      <c r="U75" s="18"/>
      <c r="V75" s="15" t="s">
        <v>214</v>
      </c>
    </row>
    <row r="76" spans="1:22" s="1" customFormat="1" ht="24" customHeight="1">
      <c r="A76" s="15" t="s">
        <v>215</v>
      </c>
      <c r="B76" s="16" t="s">
        <v>54</v>
      </c>
      <c r="C76" s="16"/>
      <c r="D76" s="16"/>
      <c r="E76" s="16"/>
      <c r="F76" s="16"/>
      <c r="G76" s="17" t="s">
        <v>31</v>
      </c>
      <c r="H76" s="17"/>
      <c r="I76" s="17"/>
      <c r="J76" s="17"/>
      <c r="K76" s="17"/>
      <c r="L76" s="17"/>
      <c r="M76" s="17"/>
      <c r="N76" s="11" t="s">
        <v>212</v>
      </c>
      <c r="O76" s="10" t="s">
        <v>213</v>
      </c>
      <c r="P76" s="10"/>
      <c r="Q76" s="10"/>
      <c r="R76" s="18">
        <f>120</f>
        <v>120</v>
      </c>
      <c r="S76" s="18"/>
      <c r="T76" s="18"/>
      <c r="U76" s="18"/>
      <c r="V76" s="15" t="s">
        <v>216</v>
      </c>
    </row>
    <row r="77" spans="1:22" s="1" customFormat="1" ht="24" customHeight="1">
      <c r="A77" s="15" t="s">
        <v>217</v>
      </c>
      <c r="B77" s="16" t="s">
        <v>54</v>
      </c>
      <c r="C77" s="16"/>
      <c r="D77" s="16"/>
      <c r="E77" s="16"/>
      <c r="F77" s="16"/>
      <c r="G77" s="17" t="s">
        <v>31</v>
      </c>
      <c r="H77" s="17"/>
      <c r="I77" s="17"/>
      <c r="J77" s="17"/>
      <c r="K77" s="17"/>
      <c r="L77" s="17"/>
      <c r="M77" s="17"/>
      <c r="N77" s="11" t="s">
        <v>212</v>
      </c>
      <c r="O77" s="10" t="s">
        <v>213</v>
      </c>
      <c r="P77" s="10"/>
      <c r="Q77" s="10"/>
      <c r="R77" s="18">
        <f>30</f>
        <v>30</v>
      </c>
      <c r="S77" s="18"/>
      <c r="T77" s="18"/>
      <c r="U77" s="18"/>
      <c r="V77" s="15" t="s">
        <v>218</v>
      </c>
    </row>
    <row r="78" spans="1:22" s="1" customFormat="1" ht="24" customHeight="1">
      <c r="A78" s="15" t="s">
        <v>219</v>
      </c>
      <c r="B78" s="16" t="s">
        <v>54</v>
      </c>
      <c r="C78" s="16"/>
      <c r="D78" s="16"/>
      <c r="E78" s="16"/>
      <c r="F78" s="16"/>
      <c r="G78" s="17" t="s">
        <v>31</v>
      </c>
      <c r="H78" s="17"/>
      <c r="I78" s="17"/>
      <c r="J78" s="17"/>
      <c r="K78" s="17"/>
      <c r="L78" s="17"/>
      <c r="M78" s="17"/>
      <c r="N78" s="11" t="s">
        <v>212</v>
      </c>
      <c r="O78" s="10" t="s">
        <v>213</v>
      </c>
      <c r="P78" s="10"/>
      <c r="Q78" s="10"/>
      <c r="R78" s="18">
        <f>25</f>
        <v>25</v>
      </c>
      <c r="S78" s="18"/>
      <c r="T78" s="18"/>
      <c r="U78" s="18"/>
      <c r="V78" s="15" t="s">
        <v>220</v>
      </c>
    </row>
    <row r="79" spans="1:22" s="1" customFormat="1" ht="24" customHeight="1">
      <c r="A79" s="15" t="s">
        <v>221</v>
      </c>
      <c r="B79" s="16" t="s">
        <v>54</v>
      </c>
      <c r="C79" s="16"/>
      <c r="D79" s="16"/>
      <c r="E79" s="16"/>
      <c r="F79" s="16"/>
      <c r="G79" s="17" t="s">
        <v>31</v>
      </c>
      <c r="H79" s="17"/>
      <c r="I79" s="17"/>
      <c r="J79" s="17"/>
      <c r="K79" s="17"/>
      <c r="L79" s="17"/>
      <c r="M79" s="17"/>
      <c r="N79" s="11" t="s">
        <v>212</v>
      </c>
      <c r="O79" s="10" t="s">
        <v>213</v>
      </c>
      <c r="P79" s="10"/>
      <c r="Q79" s="10"/>
      <c r="R79" s="18">
        <f>325</f>
        <v>325</v>
      </c>
      <c r="S79" s="18"/>
      <c r="T79" s="18"/>
      <c r="U79" s="18"/>
      <c r="V79" s="15" t="s">
        <v>222</v>
      </c>
    </row>
    <row r="80" spans="1:22" s="1" customFormat="1" ht="24" customHeight="1">
      <c r="A80" s="15" t="s">
        <v>223</v>
      </c>
      <c r="B80" s="16" t="s">
        <v>54</v>
      </c>
      <c r="C80" s="16"/>
      <c r="D80" s="16"/>
      <c r="E80" s="16"/>
      <c r="F80" s="16"/>
      <c r="G80" s="17" t="s">
        <v>31</v>
      </c>
      <c r="H80" s="17"/>
      <c r="I80" s="17"/>
      <c r="J80" s="17"/>
      <c r="K80" s="17"/>
      <c r="L80" s="17"/>
      <c r="M80" s="17"/>
      <c r="N80" s="11" t="s">
        <v>212</v>
      </c>
      <c r="O80" s="10" t="s">
        <v>213</v>
      </c>
      <c r="P80" s="10"/>
      <c r="Q80" s="10"/>
      <c r="R80" s="18">
        <f>220</f>
        <v>220</v>
      </c>
      <c r="S80" s="18"/>
      <c r="T80" s="18"/>
      <c r="U80" s="18"/>
      <c r="V80" s="15" t="s">
        <v>224</v>
      </c>
    </row>
    <row r="81" spans="1:22" s="1" customFormat="1" ht="24" customHeight="1">
      <c r="A81" s="15" t="s">
        <v>225</v>
      </c>
      <c r="B81" s="16" t="s">
        <v>54</v>
      </c>
      <c r="C81" s="16"/>
      <c r="D81" s="16"/>
      <c r="E81" s="16"/>
      <c r="F81" s="16"/>
      <c r="G81" s="17" t="s">
        <v>31</v>
      </c>
      <c r="H81" s="17"/>
      <c r="I81" s="17"/>
      <c r="J81" s="17"/>
      <c r="K81" s="17"/>
      <c r="L81" s="17"/>
      <c r="M81" s="17"/>
      <c r="N81" s="11" t="s">
        <v>212</v>
      </c>
      <c r="O81" s="10" t="s">
        <v>213</v>
      </c>
      <c r="P81" s="10"/>
      <c r="Q81" s="10"/>
      <c r="R81" s="18">
        <f>55</f>
        <v>55</v>
      </c>
      <c r="S81" s="18"/>
      <c r="T81" s="18"/>
      <c r="U81" s="18"/>
      <c r="V81" s="15" t="s">
        <v>226</v>
      </c>
    </row>
    <row r="82" spans="1:22" s="1" customFormat="1" ht="24" customHeight="1">
      <c r="A82" s="15" t="s">
        <v>227</v>
      </c>
      <c r="B82" s="16" t="s">
        <v>125</v>
      </c>
      <c r="C82" s="16"/>
      <c r="D82" s="16"/>
      <c r="E82" s="16"/>
      <c r="F82" s="16"/>
      <c r="G82" s="17" t="s">
        <v>26</v>
      </c>
      <c r="H82" s="17"/>
      <c r="I82" s="17"/>
      <c r="J82" s="17"/>
      <c r="K82" s="17"/>
      <c r="L82" s="17"/>
      <c r="M82" s="17"/>
      <c r="N82" s="11" t="s">
        <v>228</v>
      </c>
      <c r="O82" s="10" t="s">
        <v>213</v>
      </c>
      <c r="P82" s="10"/>
      <c r="Q82" s="10"/>
      <c r="R82" s="18">
        <f>2166</f>
        <v>2166</v>
      </c>
      <c r="S82" s="18"/>
      <c r="T82" s="18"/>
      <c r="U82" s="18"/>
      <c r="V82" s="15" t="s">
        <v>128</v>
      </c>
    </row>
    <row r="83" spans="1:22" s="1" customFormat="1" ht="24" customHeight="1" thickBot="1">
      <c r="A83" s="15" t="s">
        <v>229</v>
      </c>
      <c r="B83" s="16" t="s">
        <v>130</v>
      </c>
      <c r="C83" s="16"/>
      <c r="D83" s="16"/>
      <c r="E83" s="16"/>
      <c r="F83" s="16"/>
      <c r="G83" s="17" t="s">
        <v>131</v>
      </c>
      <c r="H83" s="17"/>
      <c r="I83" s="17"/>
      <c r="J83" s="17"/>
      <c r="K83" s="17"/>
      <c r="L83" s="17"/>
      <c r="M83" s="17"/>
      <c r="N83" s="11" t="s">
        <v>230</v>
      </c>
      <c r="O83" s="10" t="s">
        <v>213</v>
      </c>
      <c r="P83" s="10"/>
      <c r="Q83" s="10"/>
      <c r="R83" s="18">
        <f>2712</f>
        <v>2712</v>
      </c>
      <c r="S83" s="18"/>
      <c r="T83" s="18"/>
      <c r="U83" s="18"/>
      <c r="V83" s="15" t="s">
        <v>128</v>
      </c>
    </row>
    <row r="84" spans="1:22" s="1" customFormat="1" ht="13.5" customHeight="1" thickBot="1">
      <c r="A84" s="19" t="s">
        <v>231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0">
        <f>SUM(R9:U83)</f>
        <v>884433.89</v>
      </c>
      <c r="S84" s="20"/>
      <c r="T84" s="20"/>
      <c r="U84" s="20"/>
      <c r="V84" s="21" t="s">
        <v>232</v>
      </c>
    </row>
    <row r="85" spans="1:22" s="1" customFormat="1" ht="13.5" customHeight="1">
      <c r="A85" s="6" t="s">
        <v>0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s="1" customFormat="1" ht="13.5" customHeight="1">
      <c r="A86" s="22" t="s">
        <v>233</v>
      </c>
      <c r="B86" s="22"/>
      <c r="C86" s="22"/>
      <c r="D86" s="22" t="s">
        <v>0</v>
      </c>
      <c r="E86" s="22"/>
      <c r="F86" s="22"/>
      <c r="G86" s="22"/>
      <c r="H86" s="22"/>
      <c r="I86" s="22"/>
      <c r="J86" s="22"/>
      <c r="K86" s="23" t="s">
        <v>234</v>
      </c>
      <c r="L86" s="23"/>
      <c r="M86" s="23"/>
      <c r="N86" s="23"/>
      <c r="O86" s="23"/>
      <c r="P86" s="23"/>
      <c r="Q86" s="23"/>
      <c r="R86" s="23"/>
      <c r="S86" s="24" t="s">
        <v>0</v>
      </c>
      <c r="T86" s="24"/>
      <c r="U86" s="24"/>
      <c r="V86" s="24"/>
    </row>
  </sheetData>
  <sheetProtection/>
  <mergeCells count="328">
    <mergeCell ref="A84:Q84"/>
    <mergeCell ref="R84:U84"/>
    <mergeCell ref="A85:V85"/>
    <mergeCell ref="A86:C86"/>
    <mergeCell ref="D86:J86"/>
    <mergeCell ref="K86:R86"/>
    <mergeCell ref="S86:V86"/>
    <mergeCell ref="B83:F83"/>
    <mergeCell ref="G83:M83"/>
    <mergeCell ref="O83:Q83"/>
    <mergeCell ref="R83:U83"/>
    <mergeCell ref="B81:F81"/>
    <mergeCell ref="G81:M81"/>
    <mergeCell ref="O81:Q81"/>
    <mergeCell ref="R81:U81"/>
    <mergeCell ref="B82:F82"/>
    <mergeCell ref="G82:M82"/>
    <mergeCell ref="O82:Q82"/>
    <mergeCell ref="R82:U82"/>
    <mergeCell ref="B79:F79"/>
    <mergeCell ref="G79:M79"/>
    <mergeCell ref="O79:Q79"/>
    <mergeCell ref="R79:U79"/>
    <mergeCell ref="B80:F80"/>
    <mergeCell ref="G80:M80"/>
    <mergeCell ref="O80:Q80"/>
    <mergeCell ref="R80:U80"/>
    <mergeCell ref="B77:F77"/>
    <mergeCell ref="G77:M77"/>
    <mergeCell ref="O77:Q77"/>
    <mergeCell ref="R77:U77"/>
    <mergeCell ref="B78:F78"/>
    <mergeCell ref="G78:M78"/>
    <mergeCell ref="O78:Q78"/>
    <mergeCell ref="R78:U78"/>
    <mergeCell ref="B75:F75"/>
    <mergeCell ref="G75:M75"/>
    <mergeCell ref="O75:Q75"/>
    <mergeCell ref="R75:U75"/>
    <mergeCell ref="B76:F76"/>
    <mergeCell ref="G76:M76"/>
    <mergeCell ref="O76:Q76"/>
    <mergeCell ref="R76:U76"/>
    <mergeCell ref="B73:F73"/>
    <mergeCell ref="G73:M73"/>
    <mergeCell ref="O73:Q73"/>
    <mergeCell ref="R73:U73"/>
    <mergeCell ref="B74:F74"/>
    <mergeCell ref="G74:M74"/>
    <mergeCell ref="O74:Q74"/>
    <mergeCell ref="R74:U74"/>
    <mergeCell ref="B71:F71"/>
    <mergeCell ref="G71:M71"/>
    <mergeCell ref="O71:Q71"/>
    <mergeCell ref="R71:U71"/>
    <mergeCell ref="B72:F72"/>
    <mergeCell ref="G72:M72"/>
    <mergeCell ref="O72:Q72"/>
    <mergeCell ref="R72:U72"/>
    <mergeCell ref="B69:F69"/>
    <mergeCell ref="G69:M69"/>
    <mergeCell ref="O69:Q69"/>
    <mergeCell ref="R69:U69"/>
    <mergeCell ref="B70:F70"/>
    <mergeCell ref="G70:M70"/>
    <mergeCell ref="O70:Q70"/>
    <mergeCell ref="R70:U70"/>
    <mergeCell ref="B67:F67"/>
    <mergeCell ref="G67:M67"/>
    <mergeCell ref="O67:Q67"/>
    <mergeCell ref="R67:U67"/>
    <mergeCell ref="B68:F68"/>
    <mergeCell ref="G68:M68"/>
    <mergeCell ref="O68:Q68"/>
    <mergeCell ref="R68:U68"/>
    <mergeCell ref="B65:F65"/>
    <mergeCell ref="G65:M65"/>
    <mergeCell ref="O65:Q65"/>
    <mergeCell ref="R65:U65"/>
    <mergeCell ref="B66:F66"/>
    <mergeCell ref="G66:M66"/>
    <mergeCell ref="O66:Q66"/>
    <mergeCell ref="R66:U66"/>
    <mergeCell ref="B63:F63"/>
    <mergeCell ref="G63:M63"/>
    <mergeCell ref="O63:Q63"/>
    <mergeCell ref="R63:U63"/>
    <mergeCell ref="B64:F64"/>
    <mergeCell ref="G64:M64"/>
    <mergeCell ref="O64:Q64"/>
    <mergeCell ref="R64:U64"/>
    <mergeCell ref="B61:F61"/>
    <mergeCell ref="G61:M61"/>
    <mergeCell ref="O61:Q61"/>
    <mergeCell ref="R61:U61"/>
    <mergeCell ref="B62:F62"/>
    <mergeCell ref="G62:M62"/>
    <mergeCell ref="O62:Q62"/>
    <mergeCell ref="R62:U62"/>
    <mergeCell ref="B60:F60"/>
    <mergeCell ref="G60:M60"/>
    <mergeCell ref="O60:Q60"/>
    <mergeCell ref="R60:U60"/>
    <mergeCell ref="B58:F58"/>
    <mergeCell ref="G58:M58"/>
    <mergeCell ref="O58:Q58"/>
    <mergeCell ref="R58:U58"/>
    <mergeCell ref="B59:F59"/>
    <mergeCell ref="G59:M59"/>
    <mergeCell ref="O59:Q59"/>
    <mergeCell ref="R59:U59"/>
    <mergeCell ref="B56:F56"/>
    <mergeCell ref="G56:M56"/>
    <mergeCell ref="O56:Q56"/>
    <mergeCell ref="R56:U56"/>
    <mergeCell ref="B57:F57"/>
    <mergeCell ref="G57:M57"/>
    <mergeCell ref="O57:Q57"/>
    <mergeCell ref="R57:U57"/>
    <mergeCell ref="B54:F54"/>
    <mergeCell ref="G54:M54"/>
    <mergeCell ref="O54:Q54"/>
    <mergeCell ref="R54:U54"/>
    <mergeCell ref="B55:F55"/>
    <mergeCell ref="G55:M55"/>
    <mergeCell ref="O55:Q55"/>
    <mergeCell ref="R55:U55"/>
    <mergeCell ref="B52:F52"/>
    <mergeCell ref="G52:M52"/>
    <mergeCell ref="O52:Q52"/>
    <mergeCell ref="R52:U52"/>
    <mergeCell ref="B53:F53"/>
    <mergeCell ref="G53:M53"/>
    <mergeCell ref="O53:Q53"/>
    <mergeCell ref="R53:U53"/>
    <mergeCell ref="B50:F50"/>
    <mergeCell ref="G50:M50"/>
    <mergeCell ref="O50:Q50"/>
    <mergeCell ref="R50:U50"/>
    <mergeCell ref="B51:F51"/>
    <mergeCell ref="G51:M51"/>
    <mergeCell ref="O51:Q51"/>
    <mergeCell ref="R51:U51"/>
    <mergeCell ref="B48:F48"/>
    <mergeCell ref="G48:M48"/>
    <mergeCell ref="O48:Q48"/>
    <mergeCell ref="R48:U48"/>
    <mergeCell ref="B49:F49"/>
    <mergeCell ref="G49:M49"/>
    <mergeCell ref="O49:Q49"/>
    <mergeCell ref="R49:U49"/>
    <mergeCell ref="B46:F46"/>
    <mergeCell ref="G46:M46"/>
    <mergeCell ref="O46:Q46"/>
    <mergeCell ref="R46:U46"/>
    <mergeCell ref="B47:F47"/>
    <mergeCell ref="G47:M47"/>
    <mergeCell ref="O47:Q47"/>
    <mergeCell ref="R47:U47"/>
    <mergeCell ref="B44:F44"/>
    <mergeCell ref="G44:M44"/>
    <mergeCell ref="O44:Q44"/>
    <mergeCell ref="R44:U44"/>
    <mergeCell ref="B45:F45"/>
    <mergeCell ref="G45:M45"/>
    <mergeCell ref="O45:Q45"/>
    <mergeCell ref="R45:U45"/>
    <mergeCell ref="B42:F42"/>
    <mergeCell ref="G42:M42"/>
    <mergeCell ref="O42:Q42"/>
    <mergeCell ref="R42:U42"/>
    <mergeCell ref="B43:F43"/>
    <mergeCell ref="G43:M43"/>
    <mergeCell ref="O43:Q43"/>
    <mergeCell ref="R43:U43"/>
    <mergeCell ref="B41:F41"/>
    <mergeCell ref="G41:M41"/>
    <mergeCell ref="O41:Q41"/>
    <mergeCell ref="R41:U41"/>
    <mergeCell ref="B39:F39"/>
    <mergeCell ref="G39:M39"/>
    <mergeCell ref="O39:Q39"/>
    <mergeCell ref="R39:U39"/>
    <mergeCell ref="B40:F40"/>
    <mergeCell ref="G40:M40"/>
    <mergeCell ref="O40:Q40"/>
    <mergeCell ref="R40:U40"/>
    <mergeCell ref="B37:F37"/>
    <mergeCell ref="G37:M37"/>
    <mergeCell ref="O37:Q37"/>
    <mergeCell ref="R37:U37"/>
    <mergeCell ref="B38:F38"/>
    <mergeCell ref="G38:M38"/>
    <mergeCell ref="O38:Q38"/>
    <mergeCell ref="R38:U38"/>
    <mergeCell ref="B35:F35"/>
    <mergeCell ref="G35:M35"/>
    <mergeCell ref="O35:Q35"/>
    <mergeCell ref="R35:U35"/>
    <mergeCell ref="B36:F36"/>
    <mergeCell ref="G36:M36"/>
    <mergeCell ref="O36:Q36"/>
    <mergeCell ref="R36:U36"/>
    <mergeCell ref="B33:F33"/>
    <mergeCell ref="G33:M33"/>
    <mergeCell ref="O33:Q33"/>
    <mergeCell ref="R33:U33"/>
    <mergeCell ref="B34:F34"/>
    <mergeCell ref="G34:M34"/>
    <mergeCell ref="O34:Q34"/>
    <mergeCell ref="R34:U34"/>
    <mergeCell ref="B31:F31"/>
    <mergeCell ref="G31:M31"/>
    <mergeCell ref="O31:Q31"/>
    <mergeCell ref="R31:U31"/>
    <mergeCell ref="B32:F32"/>
    <mergeCell ref="G32:M32"/>
    <mergeCell ref="O32:Q32"/>
    <mergeCell ref="R32:U32"/>
    <mergeCell ref="B29:F29"/>
    <mergeCell ref="G29:M29"/>
    <mergeCell ref="O29:Q29"/>
    <mergeCell ref="R29:U29"/>
    <mergeCell ref="B30:F30"/>
    <mergeCell ref="G30:M30"/>
    <mergeCell ref="O30:Q30"/>
    <mergeCell ref="R30:U30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1:F21"/>
    <mergeCell ref="G21:M21"/>
    <mergeCell ref="O21:Q21"/>
    <mergeCell ref="R21:U21"/>
    <mergeCell ref="B22:F22"/>
    <mergeCell ref="G22:M22"/>
    <mergeCell ref="O22:Q22"/>
    <mergeCell ref="R22:U22"/>
    <mergeCell ref="B19:F19"/>
    <mergeCell ref="G19:M19"/>
    <mergeCell ref="O19:Q19"/>
    <mergeCell ref="R19:U19"/>
    <mergeCell ref="B20:F20"/>
    <mergeCell ref="G20:M20"/>
    <mergeCell ref="O20:Q20"/>
    <mergeCell ref="R20:U20"/>
    <mergeCell ref="B17:F17"/>
    <mergeCell ref="G17:M17"/>
    <mergeCell ref="O17:Q17"/>
    <mergeCell ref="R17:U17"/>
    <mergeCell ref="B18:F18"/>
    <mergeCell ref="G18:M18"/>
    <mergeCell ref="O18:Q18"/>
    <mergeCell ref="R18:U18"/>
    <mergeCell ref="B15:F15"/>
    <mergeCell ref="G15:M15"/>
    <mergeCell ref="O15:Q15"/>
    <mergeCell ref="R15:U15"/>
    <mergeCell ref="B16:F16"/>
    <mergeCell ref="G16:M16"/>
    <mergeCell ref="O16:Q16"/>
    <mergeCell ref="R16:U16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B8:F8"/>
    <mergeCell ref="G8:M8"/>
    <mergeCell ref="O8:Q8"/>
    <mergeCell ref="R8:U8"/>
    <mergeCell ref="A4:O4"/>
    <mergeCell ref="P4:V4"/>
    <mergeCell ref="A5:V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V1"/>
    <mergeCell ref="A2:V2"/>
    <mergeCell ref="A3:B3"/>
    <mergeCell ref="C3:V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Inga</cp:lastModifiedBy>
  <dcterms:created xsi:type="dcterms:W3CDTF">2021-10-25T10:43:43Z</dcterms:created>
  <dcterms:modified xsi:type="dcterms:W3CDTF">2021-10-25T10:44:05Z</dcterms:modified>
  <cp:category/>
  <cp:version/>
  <cp:contentType/>
  <cp:contentStatus/>
</cp:coreProperties>
</file>